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报价" sheetId="3" r:id="rId1"/>
    <sheet name="企业资质" sheetId="4" r:id="rId2"/>
  </sheets>
  <calcPr calcId="144525"/>
</workbook>
</file>

<file path=xl/sharedStrings.xml><?xml version="1.0" encoding="utf-8"?>
<sst xmlns="http://schemas.openxmlformats.org/spreadsheetml/2006/main" count="310" uniqueCount="173">
  <si>
    <t>中科华讯-威海晶合大坝在线监测系统设备清单</t>
  </si>
  <si>
    <t>联系人</t>
  </si>
  <si>
    <t>孙峤容</t>
  </si>
  <si>
    <t>序号</t>
  </si>
  <si>
    <t>项目</t>
  </si>
  <si>
    <t>设备名称</t>
  </si>
  <si>
    <t>型号</t>
  </si>
  <si>
    <t>参数</t>
  </si>
  <si>
    <t>单位</t>
  </si>
  <si>
    <t>数量</t>
  </si>
  <si>
    <t>单价</t>
  </si>
  <si>
    <t>总价</t>
  </si>
  <si>
    <t>备注</t>
  </si>
  <si>
    <t>1</t>
  </si>
  <si>
    <t>表面位移监测</t>
  </si>
  <si>
    <t>GNSS接收机（监测点）</t>
  </si>
  <si>
    <t>MSCJ-FF-01</t>
  </si>
  <si>
    <r>
      <rPr>
        <b/>
        <sz val="11"/>
        <color rgb="FF000000"/>
        <rFont val="宋体"/>
        <charset val="134"/>
      </rPr>
      <t>GNSS接收机采用ZLAN1003芯片，承受温度可达 -40~85℃，支持自动协商，支持自动交叉线检测。
采用MXT906B定位模块，GPS/GLONASS/QZSS多系统联合定位，L1+L2双频，支持原始观测量输出，Smart Suppress抗干扰技术，–160 dBm 跟踪灵敏度，–146 dBm 捕获灵敏度，工业级标准</t>
    </r>
    <r>
      <rPr>
        <sz val="11"/>
        <color rgb="FF000000"/>
        <rFont val="宋体"/>
        <charset val="134"/>
      </rPr>
      <t xml:space="preserve">
整个壳体采用铝合金外壳，具有良好的抗损、抗老化、耐腐蚀特性，两端做有防尘水处理，可选以太网网口和4G模式，模块化管理 方便拆卸维修。
工作电压 12vDC 工作温度 -40℃～+85℃
工作湿度 10%-90% 存贮温度 -40℃～+85℃
误差 厘米级 防尘防水 IP67
通信模式 4G/以太网 外观尺寸 170*135*70mm
</t>
    </r>
    <r>
      <rPr>
        <b/>
        <sz val="11"/>
        <color rgb="FF000000"/>
        <rFont val="宋体"/>
        <charset val="134"/>
      </rPr>
      <t>单点定位精度 2.5m RTK定位精度 2.5cm+1ppm</t>
    </r>
    <r>
      <rPr>
        <sz val="11"/>
        <color rgb="FF000000"/>
        <rFont val="宋体"/>
        <charset val="134"/>
      </rPr>
      <t xml:space="preserve">
</t>
    </r>
    <r>
      <rPr>
        <b/>
        <sz val="11"/>
        <color rgb="FF000000"/>
        <rFont val="宋体"/>
        <charset val="134"/>
      </rPr>
      <t>首次定位时间：冷启动:≤32 冷启动:≤10s(AGSS辅助定位) 热启动:≤1s 重捕获:≤1s 数据更新率: 1Hz (默认)
配有专用测试软件</t>
    </r>
    <r>
      <rPr>
        <sz val="11"/>
        <color rgb="FF000000"/>
        <rFont val="宋体"/>
        <charset val="134"/>
      </rPr>
      <t xml:space="preserve">
</t>
    </r>
    <r>
      <rPr>
        <b/>
        <sz val="11"/>
        <color rgb="FF000000"/>
        <rFont val="宋体"/>
        <charset val="134"/>
      </rPr>
      <t>(必须提供计量院出具的精度检测报告，校准证书，GNSS嵌入式接收机系统软著证书)</t>
    </r>
  </si>
  <si>
    <t>套</t>
  </si>
  <si>
    <t>1个监测点+1个基准点（可多个监测点配 一个基准点）</t>
  </si>
  <si>
    <t>GNSS接收机（基准点）</t>
  </si>
  <si>
    <r>
      <rPr>
        <b/>
        <sz val="11"/>
        <color rgb="FF000000"/>
        <rFont val="宋体"/>
        <charset val="134"/>
      </rPr>
      <t>GNSS接收机采用ZLAN1003芯片，承受温度可达 -40~85℃，支持自动协商，支持自动交叉线检测。
采用MXT906B定位模块，GPS/GLONASS/QZSS多系统联合定位，L1+L2双频，支持原始观测量输出，Smart Suppress抗干扰技术，–160 dBm 跟踪灵敏度，–146 dBm 捕获灵敏度，工业级标准</t>
    </r>
    <r>
      <rPr>
        <sz val="11"/>
        <color rgb="FF000000"/>
        <rFont val="宋体"/>
        <charset val="134"/>
      </rPr>
      <t xml:space="preserve">
整个壳体采用铝合金外壳，具有良好的抗损、抗老化、耐腐蚀特性，两端做有防尘水处理，可选以太网网口和4G模式，模块化管理 方便拆卸维修。
工作电压 12vDC 工作温度 -40℃～+85℃
工作湿度 10%-90% 存贮温度 -40℃～+85℃
误差 厘米级 防尘防水 IP67
通信模式 4G/以太网 外观尺寸 170*135*70mm
</t>
    </r>
    <r>
      <rPr>
        <b/>
        <sz val="11"/>
        <color rgb="FF000000"/>
        <rFont val="宋体"/>
        <charset val="134"/>
      </rPr>
      <t>单点定位精度 2.0m RTK定位精度 0.02 m +1ppm
首次定位时间：冷启动:≤32 冷启动:≤10s(AGSS辅助定位) 热启动:≤1s 重捕获:≤1s 数据更新率: 1Hz (默认)
配有专用测试软件
(必须提供计量院出具的精度检测报告，校准证书，GNSS嵌入式接收机系统软著证书)</t>
    </r>
  </si>
  <si>
    <t>GNSS长期位移监测解算系统</t>
  </si>
  <si>
    <t>GH-GNS-13</t>
  </si>
  <si>
    <t>GNSS长期位移监测解算系统软著证书</t>
  </si>
  <si>
    <t>流量卡</t>
  </si>
  <si>
    <t>配置</t>
  </si>
  <si>
    <t>张</t>
  </si>
  <si>
    <t>与内部位移共用</t>
  </si>
  <si>
    <t>配电箱及辅件</t>
  </si>
  <si>
    <t>400*500*300</t>
  </si>
  <si>
    <t>个</t>
  </si>
  <si>
    <t>支架及预埋件</t>
  </si>
  <si>
    <t>定制</t>
  </si>
  <si>
    <t>合计</t>
  </si>
  <si>
    <t>内部位移监测</t>
  </si>
  <si>
    <t>智能沉降仪</t>
  </si>
  <si>
    <t>MSCJ-TP-01</t>
  </si>
  <si>
    <r>
      <rPr>
        <sz val="11"/>
        <color rgb="FF000000"/>
        <rFont val="宋体"/>
        <charset val="134"/>
      </rPr>
      <t xml:space="preserve">
工业级标准设计。整体采用铸铝保护外壳，满足恶劣环境条件下长期稳定监测的防护要求。
精度指标 线性度：±0.25%FS（stangars class）±0.10%FS（precision class）；
重复性：±0.02%FS
测量范围 100mm—1500mm（可定制）
解析 本质无穷
信号输出 RS485；
拉力 &lt;2200g
电源系统 DC12V
线经规格 7*7*0.6mm（包塑）
物理及环境参数 工作温度：0℃ ~70℃；
环境温度：-20℃ ~80℃；
防水防尘：IP5；
重量：750g；
侧头尺寸：150 mm *95 mm *80 mm
</t>
    </r>
    <r>
      <rPr>
        <b/>
        <sz val="11"/>
        <color rgb="FF000000"/>
        <rFont val="宋体"/>
        <charset val="134"/>
      </rPr>
      <t>（必须提供沉降仪嵌入式软件软著证书及沉降仪校准证书）</t>
    </r>
  </si>
  <si>
    <t>钢丝绳</t>
  </si>
  <si>
    <t>米</t>
  </si>
  <si>
    <t>沉降仪专用</t>
  </si>
  <si>
    <t>沉降管</t>
  </si>
  <si>
    <t>φ16mm（PVC管）</t>
  </si>
  <si>
    <t>沉降仪拉线专用</t>
  </si>
  <si>
    <t>智能轮滑式测斜仪</t>
  </si>
  <si>
    <t>GH-CX-13</t>
  </si>
  <si>
    <r>
      <rPr>
        <sz val="11"/>
        <color rgb="FF000000"/>
        <rFont val="宋体"/>
        <charset val="134"/>
      </rPr>
      <t xml:space="preserve">工业级标准设计。整体采用304不锈钢材质，工业级设计，防护等级IP67。
精度指标 精度：0.01°
测量范围 倾角：0°~ 90°；-90°~ 90°；原始数据
通讯协议 标准Modbus-RTU协议；
03：读取数据；
06：写入设置数据
信号输出 RS485；
距离≤1000米；
最多连接32路
数据格式 9600bps，无校验，8位数据位，1位停止位
输出数据 0~9000；
实际值=输出值/100；
两位小数
读取间隔 ≥1秒
电源系统 DC12V
部件尺寸 导轮间距：300mm
测线 长度：5/9m（可定制）
物理及环境参数 工作温度：-20℃ ~60℃；
防水防尘：IP67；
重量：2.5kg；
侧头尺寸：600 mm *80 mm *30 mm
</t>
    </r>
    <r>
      <rPr>
        <b/>
        <sz val="11"/>
        <color rgb="FF000000"/>
        <rFont val="宋体"/>
        <charset val="134"/>
      </rPr>
      <t>（必须提供测斜仪软件软著证书，钻孔测斜仪终端管理系统软著证书，钻孔测斜装置专利证书及测斜仪校准证书）</t>
    </r>
  </si>
  <si>
    <t>台</t>
  </si>
  <si>
    <t>测斜管</t>
  </si>
  <si>
    <t>70mm</t>
  </si>
  <si>
    <t>按孔深15米计算</t>
  </si>
  <si>
    <t>远程终端采控仪</t>
  </si>
  <si>
    <t>GH-RTU-13</t>
  </si>
  <si>
    <t>GH-RTU 支持超宽压交直流供电输入。电源输入电路采用独有的专用电路设计，能抵抗 GB/T 17626.5-2008 标准中最高等级 4 级(4KV)8/20uS的雷击测试。提供多重电源保护，抗静电、过流、防反接等保护。
集成先进的高安全性专用加密芯片，为用户的应用程序提供专业的加密绑定保护。每一个机器都有唯一不可篡改 ID 号，配合用户的应用程序进行多重加密绑定。支持纯硬件定时看门狗，适合无人值守 7X24 小时运行的应用环境。
GH-RTU 远程终端运行 LINUX 操作系统内核版本为3.10.107。
CPU：ARM926EJ,主频为 300MHz
内存：64MB DDR2 高性能内存
Nand Flash ：SLC Nand Flash 板载为 128MByte SLC Flash
网口 ：1 个 100M/10M 以太网接口 支持 AUTO MDI/MDIX 双级抗雷防护
◆ 支持 GB/T 17626.5-2008 标准中 10/700uS 测试的 3 级 2KV 防护
◆ ±15kV Human Body Model
◆ ±15kV IEC61000-4-2 Air Discharge
RS485 接口 2 个全隔离 RS485 接口（支持收发指示灯）RS485 采用三级防护
◆ 支持 GB/T 17626.5-2008 标准中 10/700uS 测试的最高等级 4KV
防护
◆ ±15kV Human Body Model
◆ ±15kV IEC61000-4-2 Air Discharge
RS232 接口 2 个全隔离 RS232 接口(2 个全隔离 RS232 接口与 RS485 为复用关系)
◆ ±15kV Human Body Model
◆ ±15kV IEC61000-4-2 Air Discharge
电源接口 支持电源接口
◆ 标准 5.08mm 间距 3PIN 欧式端子接口
◆输入电压:直流 DC 9~36V 交流 AC 9～24V 电源防护
◆ GB/T 17626.5-2008 标准 4 级(4KV)8/20uS 雷击测试
◆ 防反接保护
◆ 过压保护
◆ 抗脉冲群保护
◆ 抗静电:±15kV Human Body Model
±15kV IEC61000-4-2 Air Discharge
TF卡接口：板载 1 个自弹 TF 卡座 支持 TF 卡扩展存储（最大支持 16G）
USB HOST 接口：板载 1 个 USB HOST 接口 支持扩展 USB 外设
RTC 时钟：内部集成一个高精度实时时钟 （可程序校准）
蜂鸣器：板载 1 个蜂鸣器 可用于警报或编程发出提示音
指示灯：1 个电源指示灯 1 个无线模块信号状态指示灯 2 个系统可编程指示灯 COM1/COM2 收发指示灯
ConsoleUART 接口：Console UART 口对外接口为 Type-C 座,内部集成 USB 转串口芯片, 方便用户直接使用串口进行调试与维护
FUN 按键：可编程按键 默认用于更新文件系统与恢复出厂默认 IP
SIM 卡插口：支持 SIM 卡类型为：标准 SIM 卡 25mm*15mm（mini SIM 卡）
SMA 天线接口：标准 SMA 母头接口，用于连接外置天线或者射频馈线
尺寸：116mm×111mm×27mm(L×W×H) 含挂耳
功耗：整机最大平均功耗≤5W 无线数据传输在极端情况下，瞬间峰值
功耗可能会达到 10W 用户提供的电源有效输出功率必须&gt;10W
整机重量 370g（不含天线）
GH-RTU 4G 制式支持：（全网通）
移动 2G GSM GPRS；3G TD-SCDMA；4G TD-LTE
联通 2G GSM GPRS；3G WCDMA；4G FDD-LTE
电信 2G CDMA；3G CDMA2000；4G FDD-LTE
GH-RTU 环境参数：
工作温度及储运温度-40～85℃
工作相对湿度 20％～90％无凝露
储运相对湿度 15％～95％无凝</t>
  </si>
  <si>
    <t>（必须提供相关设备的专利及软著证书）</t>
  </si>
  <si>
    <t>降雨量监测</t>
  </si>
  <si>
    <t>高精度翻斗式雨量计</t>
  </si>
  <si>
    <t>JD-01</t>
  </si>
  <si>
    <r>
      <rPr>
        <sz val="11"/>
        <color rgb="FF000000"/>
        <rFont val="宋体"/>
        <charset val="134"/>
      </rPr>
      <t xml:space="preserve">承雨口尺寸 Φ200mm
刃口锐角 40°~45°
分辨率 0.1mm
雨强范围 ≤4mm/min（允许通过最大雨强8mm/min）
测量准确度 ≤±3%
环境温度 -10℃~50℃
相对湿度 ＜95%（40℃）
尺寸 Φ216mm*460mm
</t>
    </r>
    <r>
      <rPr>
        <b/>
        <sz val="11"/>
        <color rgb="FF000000"/>
        <rFont val="宋体"/>
        <charset val="134"/>
      </rPr>
      <t>（必须提供雨量计专利证书，雨量计校准证书及雨量计水利部检测报告）</t>
    </r>
  </si>
  <si>
    <t>裂缝监测</t>
  </si>
  <si>
    <t>裂缝计</t>
  </si>
  <si>
    <t>MSLF-CM-01</t>
  </si>
  <si>
    <r>
      <rPr>
        <sz val="11"/>
        <color theme="1"/>
        <rFont val="宋体"/>
        <charset val="134"/>
      </rPr>
      <t xml:space="preserve">精度指标 线性度：±0.25%FS（stangars class）±0.10%FS（precision class）；
重复性：±0.02%FS；
精度：0.1mm
测量范围 0~100mm；
信号输出 RS485（标准Modbus-RTU协议）；
电源系统 DC12V
线经规格 7*7*0.6mm（包塑）
物理及环境参数 工作温度：-15℃ ~60℃；
环境温度：-25℃ ~70℃；
防水防尘：IP56；
尺寸：500 mm *115 mm *78 mm
</t>
    </r>
    <r>
      <rPr>
        <b/>
        <sz val="11"/>
        <color theme="1"/>
        <rFont val="宋体"/>
        <charset val="134"/>
      </rPr>
      <t>配套裂缝计上位机程序（必须提供裂缝计校准证书）</t>
    </r>
    <r>
      <rPr>
        <sz val="11"/>
        <color theme="1"/>
        <rFont val="宋体"/>
        <charset val="134"/>
      </rPr>
      <t xml:space="preserve">
</t>
    </r>
  </si>
  <si>
    <t>渗压监测</t>
  </si>
  <si>
    <t>渗压计</t>
  </si>
  <si>
    <t>MSSY-OM-01</t>
  </si>
  <si>
    <r>
      <rPr>
        <sz val="11"/>
        <color theme="1"/>
        <rFont val="宋体"/>
        <charset val="134"/>
        <scheme val="minor"/>
      </rPr>
      <t xml:space="preserve">工业级标准设计。整体采用不锈钢材质，工业级设计，防护等级IP67。
量程（MPa） 0.05、0.1、0.5
分辨率 ≤0.05KPa
精度 0.1%F.S（量程≥0.1MP）；
0.5%F.S（0.01MP≤量程&lt;0.1MP）
稳定性能 ±0.1% F.S/年
电源系统 12~36VDC；
最大功率：≤0.015Us(W)
负债特征：电流型负载≤{(Us－7.5)÷0.02}Ω
信号输出 4～20mA、RS485（标准Modbus-RTU协议）、（0～10VDC、0～5VDC、1～5VDC、0.5～2.5VDC定制）
测温精度 ±0.5℃
温度漂移 ±0.01% F.S/℃(温度补偿范围内)
测线 长度：8/12/16/20m（可定制）
物理及环境参数 工作温度：-25℃~60℃；
防水防尘：IP68；
尺寸：206mm*φ28mm*φ19mm
</t>
    </r>
    <r>
      <rPr>
        <b/>
        <sz val="11"/>
        <color theme="1"/>
        <rFont val="宋体"/>
        <charset val="134"/>
        <scheme val="minor"/>
      </rPr>
      <t>（必须提供渗压计软件软著证书，渗压计校准证书及渗压计水利部检测报告）</t>
    </r>
  </si>
  <si>
    <t>地下水位监测</t>
  </si>
  <si>
    <t>水位计</t>
  </si>
  <si>
    <t>MSSY-OM-02</t>
  </si>
  <si>
    <r>
      <rPr>
        <sz val="11"/>
        <color theme="1"/>
        <rFont val="宋体"/>
        <charset val="134"/>
      </rPr>
      <t xml:space="preserve">工业级标准设计。整体采用不锈钢材质，工业级设计，防护等级IP67。
量程（MPa） 0.05、0.1、0.5
分辨率 ≤0.05KPa
精度 0.1%F.S（量程≥0.1MP）；
0.5%F.S（0.01MP≤量程&lt;0.1MP）
稳定性能 ±0.1% F.S/年
电源系统 12~36VDC；
最大功率：≤0.015Us(W)
负债特征：电流型负载≤{(Us－7.5)÷0.02}Ω
信号输出 4～20mA、RS485（标准Modbus-RTU协议）、（0～10VDC、0～5VDC、1～5VDC、0.5～2.5VDC定制）
测温精度 ±0.5℃
温度漂移 ±0.01% F.S/℃(温度补偿范围内)
测线 长度：8/12/16/20m（可定制）
物理及环境参数 工作温度：-25℃~60℃；
防水防尘：IP68；
尺寸：206mm*φ28mm*φ19mm
</t>
    </r>
    <r>
      <rPr>
        <b/>
        <sz val="11"/>
        <color theme="1"/>
        <rFont val="宋体"/>
        <charset val="134"/>
      </rPr>
      <t>（必须提供水位计嵌入式软件软著证书，渗压计校准证书及渗压计水利部检测报告）</t>
    </r>
  </si>
  <si>
    <t>10m量程，12m线长，0-5V通讯</t>
  </si>
  <si>
    <t>钢材应力监测</t>
  </si>
  <si>
    <t>振弦式钢筋计</t>
  </si>
  <si>
    <t>MSGJ-RM-01</t>
  </si>
  <si>
    <r>
      <rPr>
        <sz val="11"/>
        <color theme="1"/>
        <rFont val="宋体"/>
        <charset val="134"/>
      </rPr>
      <t>量程(KN)：0≈75、0~105、0~136、0~160.
测量精度(F. S)：士0.1%
工作温度 ("C)：- 20~+70
测温精度(°C)：士0.5
绝缘电阻MS：≥50
采用进口钢弦，温度性能稳定，使用寿命长，产品一致性好；
内置智能温度传感器，便于进行温度补偿，提高监测数据准确性和可靠性；
采用 IP68标准设计，防水性能优异；
使用标准水工电缆，系统更加可靠。</t>
    </r>
    <r>
      <rPr>
        <b/>
        <sz val="11"/>
        <color theme="1"/>
        <rFont val="宋体"/>
        <charset val="134"/>
      </rPr>
      <t xml:space="preserve">
配套钢筋计上位机程序（必须提供钢筋计校准证书）</t>
    </r>
    <r>
      <rPr>
        <sz val="11"/>
        <color theme="1"/>
        <rFont val="宋体"/>
        <charset val="134"/>
      </rPr>
      <t xml:space="preserve">
</t>
    </r>
  </si>
  <si>
    <t>振弦式采集仪</t>
  </si>
  <si>
    <t>GH-VW-13</t>
  </si>
  <si>
    <r>
      <t xml:space="preserve">采用当前最新32位微处理器配以高效率的FFT（快速傅里叶变换）算法对钢弦式传感器输出的频率信号实现精确频率计算。集成化程度高、抗干扰性能强，采用通用标准RS485接口及接口防雷保护等设计使采集仪可在环境恶劣的工况条件中安全稳定的运行。
▼频率读数：
测量范围：400Hz～3800Hz
分辨率：0.01Hz
频率精度：±0.05Hz
时基精度：±30ppm
▼温度读数：
传感器类型：数字温度传感器/模拟温度传感器
测量范围：-55℃～125℃/-20℃～150℃
分辨率:0.01℃
温度精度:±0.5℃/ 0.5%F▪S
▼存储
Flash:32MB
数据容量:约100万条数据
▼通信
通信方式:RS485
RS485参数:9600 band,8 bit,1 stop, no parity
▼物理：
操作温度范围：-20℃～60℃
存储温度范围：-30℃～70℃
电源：DC12V/2A
静态电流：130mA@25℃
重量：2.75Kg
L×W×H：310mm×220mm×105mm
采用升级版全隔离RS485接口，防雷击，抗干扰；
采用16位A/D转换器，频率精度达到±0.05Hz；
</t>
    </r>
    <r>
      <rPr>
        <b/>
        <sz val="11"/>
        <rFont val="宋体"/>
        <charset val="134"/>
      </rPr>
      <t>兼容所有单线圈振弦式传感器，内置恒流激励电路，针对内置热敏电阻测温方式的振弦式传感器提供采集方案；</t>
    </r>
    <r>
      <rPr>
        <sz val="11"/>
        <rFont val="宋体"/>
        <charset val="134"/>
      </rPr>
      <t xml:space="preserve">
针对工频干扰增加工频陷波器，增强信号抗干扰能力
</t>
    </r>
    <r>
      <rPr>
        <b/>
        <sz val="11"/>
        <rFont val="宋体"/>
        <charset val="134"/>
      </rPr>
      <t>（配套上位机软件）</t>
    </r>
  </si>
  <si>
    <t>渗流监测</t>
  </si>
  <si>
    <t>量水堰计</t>
  </si>
  <si>
    <t>MSLL-WG-01</t>
  </si>
  <si>
    <r>
      <rPr>
        <sz val="11"/>
        <color theme="1"/>
        <rFont val="宋体"/>
        <charset val="134"/>
      </rPr>
      <t xml:space="preserve">针对工程渗流量安全监控设计，高精度观测数据自动采集。
水堰挡板为酚醛塑料加工而成，有较好的机械强度和耐腐蚀性，摒弃存储单元、内部电池、显示单元等易损部件，附件少、易安装，更利于长期监控。
采用超声液位计非接触法测水位，灵敏度达±0.5%F.S，避雷保护。
精度指标±0.5%F.S（超声液位计）
测量范围
倾角：0~5m；0~7m；0~10m
侧量盲区≤300mm；≤500mm；≤800mm
信号输出：4~20mA二线制、三线制（默认）、四线
制；0~20mA三线制、四线制；0~5V，1~5V；RS485（PC）
工作电源：DC12V/300mA
出线方式：引线0.5m
安装方式：混凝土施工埋设水堰板
物理及环境参数：工作温度：0℃ ~50℃；防水防尘：IP65；重量：4.65kg；
侧头尺寸：1 m *0.8m*0.2m（默认）
</t>
    </r>
    <r>
      <rPr>
        <b/>
        <sz val="11"/>
        <color theme="1"/>
        <rFont val="宋体"/>
        <charset val="134"/>
      </rPr>
      <t>（必须提供量水堰仪校准证书）</t>
    </r>
  </si>
  <si>
    <t>巴歇尔槽</t>
  </si>
  <si>
    <t>MSLL-PF-01</t>
  </si>
  <si>
    <t>价格根据大小估算</t>
  </si>
  <si>
    <t>视频监控</t>
  </si>
  <si>
    <t>智能球型摄像机</t>
  </si>
  <si>
    <t>400W像素</t>
  </si>
  <si>
    <t>四个区域最少4个监控</t>
  </si>
  <si>
    <t>球机支架</t>
  </si>
  <si>
    <t>球机配套支架</t>
  </si>
  <si>
    <t>监控杆</t>
  </si>
  <si>
    <t>3m</t>
  </si>
  <si>
    <t>TF卡</t>
  </si>
  <si>
    <t>闪迪</t>
  </si>
  <si>
    <t>256G</t>
  </si>
  <si>
    <t>辅件</t>
  </si>
  <si>
    <t>监控配电箱</t>
  </si>
  <si>
    <t>250*300*160</t>
  </si>
  <si>
    <t>供电系统</t>
  </si>
  <si>
    <t>太阳能板</t>
  </si>
  <si>
    <t>多晶硅100W</t>
  </si>
  <si>
    <t>其余监测点位用</t>
  </si>
  <si>
    <t>太阳能板支架</t>
  </si>
  <si>
    <t>适用于50-100W</t>
  </si>
  <si>
    <t>太阳能控制器</t>
  </si>
  <si>
    <t>12/24V 10A</t>
  </si>
  <si>
    <t>蓄电池（含地埋箱）</t>
  </si>
  <si>
    <t>12v100AH</t>
  </si>
  <si>
    <t>多晶硅200W</t>
  </si>
  <si>
    <t>监控摄像机用</t>
  </si>
  <si>
    <t>适用于200W</t>
  </si>
  <si>
    <t>12/24V 30A</t>
  </si>
  <si>
    <t>12v200AH</t>
  </si>
  <si>
    <t>监控中心</t>
  </si>
  <si>
    <t>智能数据采控仪</t>
  </si>
  <si>
    <t>GH-MPC-13</t>
  </si>
  <si>
    <t>边坡在线监测及预警软件</t>
  </si>
  <si>
    <t>MineTRS</t>
  </si>
  <si>
    <t>云平台</t>
  </si>
  <si>
    <t>项</t>
  </si>
  <si>
    <t>工控机</t>
  </si>
  <si>
    <t>IPC-610</t>
  </si>
  <si>
    <t>机柜</t>
  </si>
  <si>
    <t>1000*600*600</t>
  </si>
  <si>
    <t>显示器</t>
  </si>
  <si>
    <t>22寸</t>
  </si>
  <si>
    <t>声光报警器</t>
  </si>
  <si>
    <t>LTE-1101-J/DC12V IN/Red</t>
  </si>
  <si>
    <t>现场施工</t>
  </si>
  <si>
    <t>基础水泥墩</t>
  </si>
  <si>
    <t>50*50*70</t>
  </si>
  <si>
    <t>业主自己施工</t>
  </si>
  <si>
    <t>钻孔</t>
  </si>
  <si>
    <t>110mm孔径</t>
  </si>
  <si>
    <t>技术指导施工</t>
  </si>
  <si>
    <t>现场人员指导施工安装</t>
  </si>
  <si>
    <t>根据项目大小预估，不准确</t>
  </si>
  <si>
    <t>总计</t>
  </si>
  <si>
    <r>
      <t>整套大坝监测项目需配备水库大坝在线监测系统软著证书，环境监测平台软著证书，气象监测系统软著证书</t>
    </r>
    <r>
      <rPr>
        <sz val="11"/>
        <color theme="1"/>
        <rFont val="宋体"/>
        <charset val="134"/>
        <scheme val="minor"/>
      </rPr>
      <t xml:space="preserve">
</t>
    </r>
  </si>
  <si>
    <t>1、标黄部分可自采，标红项为不确定项，价格不能确定。加粗项为控标项
2、现阶段按照4G和太阳能来设计，客户如果现场能走电，可以让客户走电，走光纤。</t>
  </si>
  <si>
    <r>
      <rPr>
        <sz val="10"/>
        <color rgb="FF000000"/>
        <rFont val="微软雅黑"/>
        <charset val="134"/>
      </rPr>
      <t>威海晶合数字矿山技术有限公司管理体系认证情况</t>
    </r>
  </si>
  <si>
    <r>
      <rPr>
        <sz val="10"/>
        <color rgb="FF000000"/>
        <rFont val="微软雅黑"/>
        <charset val="134"/>
      </rPr>
      <t>序号</t>
    </r>
  </si>
  <si>
    <r>
      <rPr>
        <sz val="10"/>
        <color rgb="FF000000"/>
        <rFont val="微软雅黑"/>
        <charset val="134"/>
      </rPr>
      <t>认证机构</t>
    </r>
  </si>
  <si>
    <r>
      <rPr>
        <sz val="10"/>
        <color rgb="FF000000"/>
        <rFont val="微软雅黑"/>
        <charset val="134"/>
      </rPr>
      <t>管理体系认证名称</t>
    </r>
  </si>
  <si>
    <t>中标华信（北京）认证中心</t>
  </si>
  <si>
    <t>ISO9001质量管理体系认证</t>
  </si>
  <si>
    <t>山东凯萨检验认证有限公司</t>
  </si>
  <si>
    <t>ISO14001环境管理体系认证</t>
  </si>
  <si>
    <t>ISO45001职业健康安全管理体系认证</t>
  </si>
  <si>
    <t>北京万坤认证有限公司</t>
  </si>
  <si>
    <t>知识产权管理体系认证</t>
  </si>
  <si>
    <r>
      <rPr>
        <sz val="10"/>
        <color rgb="FF000000"/>
        <rFont val="Microsoft YaHei"/>
        <charset val="134"/>
      </rPr>
      <t>威海晶合数字矿山企业评级情况</t>
    </r>
  </si>
  <si>
    <r>
      <rPr>
        <sz val="10"/>
        <color rgb="FF000000"/>
        <rFont val="微软雅黑"/>
        <charset val="134"/>
      </rPr>
      <t>名称</t>
    </r>
  </si>
  <si>
    <r>
      <rPr>
        <sz val="10"/>
        <color rgb="FF000000"/>
        <rFont val="微软雅黑"/>
        <charset val="134"/>
      </rPr>
      <t>证书编号</t>
    </r>
  </si>
  <si>
    <r>
      <rPr>
        <sz val="10"/>
        <color rgb="FF000000"/>
        <rFont val="微软雅黑"/>
        <charset val="134"/>
      </rPr>
      <t>发证日期</t>
    </r>
  </si>
  <si>
    <r>
      <rPr>
        <sz val="10"/>
        <color rgb="FF000000"/>
        <rFont val="微软雅黑"/>
        <charset val="134"/>
      </rPr>
      <t>到期日</t>
    </r>
  </si>
  <si>
    <t>AAA企业信用等级证书</t>
  </si>
  <si>
    <t>HXZC202163318</t>
  </si>
  <si>
    <t>AAA企业资信等级证书</t>
  </si>
  <si>
    <t>HXZC202163319</t>
  </si>
  <si>
    <t>AAA质量服务诚信单位</t>
  </si>
  <si>
    <t>HXZC202163320</t>
  </si>
  <si>
    <t>AAA重合同守信用企业</t>
  </si>
  <si>
    <t>HXZC202163321</t>
  </si>
  <si>
    <t>AAA诚信经营示范单位</t>
  </si>
  <si>
    <t>HXZC202163322</t>
  </si>
  <si>
    <t>AAA重质量守信用单位</t>
  </si>
  <si>
    <t>HXZC202163323</t>
  </si>
  <si>
    <t>AAA重服务守信用企业</t>
  </si>
  <si>
    <t>HXZC202163324</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</si>
</sst>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quot;m&quot;.&quot;d"/>
    <numFmt numFmtId="177" formatCode="0_);[Red]\(0\)"/>
  </numFmts>
  <fonts count="41">
    <font>
      <sz val="11"/>
      <color theme="1"/>
      <name val="宋体"/>
      <charset val="134"/>
      <scheme val="minor"/>
    </font>
    <font>
      <b/>
      <sz val="10"/>
      <color rgb="FF000000"/>
      <name val="微软雅黑"/>
      <charset val="134"/>
    </font>
    <font>
      <sz val="10"/>
      <name val="微软雅黑"/>
      <charset val="134"/>
    </font>
    <font>
      <sz val="10"/>
      <color rgb="FF000000"/>
      <name val="微软雅黑"/>
      <charset val="134"/>
    </font>
    <font>
      <b/>
      <sz val="10"/>
      <color rgb="FF000000"/>
      <name val="Microsoft YaHei"/>
      <charset val="134"/>
    </font>
    <font>
      <b/>
      <sz val="11"/>
      <color theme="1"/>
      <name val="宋体"/>
      <charset val="134"/>
      <scheme val="minor"/>
    </font>
    <font>
      <b/>
      <sz val="16"/>
      <color indexed="8"/>
      <name val="宋体"/>
      <charset val="134"/>
    </font>
    <font>
      <b/>
      <sz val="11"/>
      <color indexed="8"/>
      <name val="宋体"/>
      <charset val="134"/>
    </font>
    <font>
      <sz val="11"/>
      <color indexed="8"/>
      <name val="宋体"/>
      <charset val="134"/>
    </font>
    <font>
      <b/>
      <sz val="11"/>
      <color rgb="FF000000"/>
      <name val="宋体"/>
      <charset val="134"/>
    </font>
    <font>
      <sz val="11"/>
      <name val="宋体"/>
      <charset val="134"/>
    </font>
    <font>
      <sz val="11"/>
      <name val="宋体"/>
      <charset val="134"/>
      <scheme val="minor"/>
    </font>
    <font>
      <sz val="11"/>
      <color rgb="FF000000"/>
      <name val="宋体"/>
      <charset val="134"/>
    </font>
    <font>
      <b/>
      <sz val="11"/>
      <name val="宋体"/>
      <charset val="134"/>
    </font>
    <font>
      <sz val="11"/>
      <color theme="1"/>
      <name val="宋体"/>
      <charset val="134"/>
    </font>
    <font>
      <b/>
      <sz val="11"/>
      <name val="宋体"/>
      <charset val="134"/>
      <scheme val="minor"/>
    </font>
    <font>
      <sz val="11"/>
      <color rgb="FF000000"/>
      <name val="宋体"/>
      <charset val="134"/>
      <scheme val="minor"/>
    </font>
    <font>
      <sz val="11"/>
      <color rgb="FFFF0000"/>
      <name val="宋体"/>
      <charset val="134"/>
    </font>
    <font>
      <sz val="10"/>
      <color rgb="FF000000"/>
      <name val="宋体"/>
      <charset val="134"/>
    </font>
    <font>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Microsoft YaHei"/>
      <charset val="134"/>
    </font>
    <font>
      <b/>
      <sz val="11"/>
      <color theme="1"/>
      <name val="宋体"/>
      <charset val="134"/>
    </font>
  </fonts>
  <fills count="3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4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0" borderId="41"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2" applyNumberFormat="0" applyFill="0" applyAlignment="0" applyProtection="0">
      <alignment vertical="center"/>
    </xf>
    <xf numFmtId="0" fontId="31" fillId="0" borderId="42" applyNumberFormat="0" applyFill="0" applyAlignment="0" applyProtection="0">
      <alignment vertical="center"/>
    </xf>
    <xf numFmtId="0" fontId="23" fillId="12" borderId="0" applyNumberFormat="0" applyBorder="0" applyAlignment="0" applyProtection="0">
      <alignment vertical="center"/>
    </xf>
    <xf numFmtId="0" fontId="26" fillId="0" borderId="43" applyNumberFormat="0" applyFill="0" applyAlignment="0" applyProtection="0">
      <alignment vertical="center"/>
    </xf>
    <xf numFmtId="0" fontId="23" fillId="13" borderId="0" applyNumberFormat="0" applyBorder="0" applyAlignment="0" applyProtection="0">
      <alignment vertical="center"/>
    </xf>
    <xf numFmtId="0" fontId="32" fillId="14" borderId="44" applyNumberFormat="0" applyAlignment="0" applyProtection="0">
      <alignment vertical="center"/>
    </xf>
    <xf numFmtId="0" fontId="33" fillId="14" borderId="40" applyNumberFormat="0" applyAlignment="0" applyProtection="0">
      <alignment vertical="center"/>
    </xf>
    <xf numFmtId="0" fontId="34" fillId="15" borderId="45"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46" applyNumberFormat="0" applyFill="0" applyAlignment="0" applyProtection="0">
      <alignment vertical="center"/>
    </xf>
    <xf numFmtId="0" fontId="36" fillId="0" borderId="47"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xf numFmtId="0" fontId="0" fillId="0" borderId="0">
      <alignment vertical="center"/>
    </xf>
  </cellStyleXfs>
  <cellXfs count="165">
    <xf numFmtId="0" fontId="0" fillId="0" borderId="0" xfId="0">
      <alignment vertical="center"/>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0" fontId="5" fillId="0" borderId="0" xfId="0" applyFont="1" applyFill="1" applyAlignment="1">
      <alignment horizontal="center" vertical="center"/>
    </xf>
    <xf numFmtId="177" fontId="0" fillId="0" borderId="0" xfId="0" applyNumberFormat="1"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6" fillId="2" borderId="4" xfId="0" applyNumberFormat="1" applyFont="1" applyFill="1" applyBorder="1" applyAlignment="1">
      <alignment horizontal="center" vertical="center"/>
    </xf>
    <xf numFmtId="0" fontId="6" fillId="2" borderId="5"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7" fillId="2" borderId="4"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xf>
    <xf numFmtId="0" fontId="7" fillId="0" borderId="5"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xf>
    <xf numFmtId="0" fontId="8" fillId="0" borderId="7" xfId="0" applyNumberFormat="1" applyFont="1" applyFill="1" applyBorder="1" applyAlignment="1">
      <alignment horizontal="center" vertical="center" wrapText="1"/>
    </xf>
    <xf numFmtId="0" fontId="9" fillId="0" borderId="5" xfId="0" applyNumberFormat="1" applyFont="1" applyFill="1" applyBorder="1" applyAlignment="1">
      <alignment vertical="center" wrapText="1"/>
    </xf>
    <xf numFmtId="0" fontId="10" fillId="0" borderId="7" xfId="0" applyNumberFormat="1" applyFont="1" applyFill="1" applyBorder="1" applyAlignment="1">
      <alignment horizontal="center" vertical="center" wrapText="1"/>
    </xf>
    <xf numFmtId="0" fontId="7" fillId="2" borderId="9" xfId="0" applyNumberFormat="1" applyFont="1" applyFill="1" applyBorder="1" applyAlignment="1">
      <alignment horizontal="center" vertical="center" wrapText="1"/>
    </xf>
    <xf numFmtId="0" fontId="8" fillId="2" borderId="10" xfId="0" applyNumberFormat="1" applyFont="1" applyFill="1" applyBorder="1" applyAlignment="1">
      <alignment horizontal="center" vertical="center" wrapText="1"/>
    </xf>
    <xf numFmtId="0" fontId="8" fillId="0" borderId="11" xfId="0" applyNumberFormat="1" applyFont="1" applyFill="1" applyBorder="1" applyAlignment="1">
      <alignment horizontal="center" vertical="center"/>
    </xf>
    <xf numFmtId="0" fontId="8" fillId="0" borderId="11" xfId="0" applyNumberFormat="1" applyFont="1" applyFill="1" applyBorder="1" applyAlignment="1">
      <alignment horizontal="center" vertical="center" wrapText="1"/>
    </xf>
    <xf numFmtId="0" fontId="9" fillId="0" borderId="11" xfId="0" applyNumberFormat="1" applyFont="1" applyFill="1" applyBorder="1" applyAlignment="1">
      <alignment vertical="center" wrapText="1"/>
    </xf>
    <xf numFmtId="0" fontId="10" fillId="0" borderId="11" xfId="0" applyNumberFormat="1" applyFont="1" applyFill="1" applyBorder="1" applyAlignment="1">
      <alignment horizontal="center" vertical="center" wrapText="1"/>
    </xf>
    <xf numFmtId="0" fontId="7" fillId="2" borderId="12" xfId="0"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0" fontId="8" fillId="0" borderId="13" xfId="0" applyNumberFormat="1" applyFont="1" applyFill="1" applyBorder="1" applyAlignment="1">
      <alignment horizontal="center" vertical="center"/>
    </xf>
    <xf numFmtId="0" fontId="9" fillId="0" borderId="1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11" fillId="3" borderId="11" xfId="0" applyNumberFormat="1" applyFont="1" applyFill="1" applyBorder="1" applyAlignment="1">
      <alignment horizontal="center" vertical="center"/>
    </xf>
    <xf numFmtId="0" fontId="8" fillId="3" borderId="11"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8" fillId="3" borderId="13" xfId="0" applyNumberFormat="1" applyFont="1" applyFill="1" applyBorder="1" applyAlignment="1">
      <alignment horizontal="center" vertical="center"/>
    </xf>
    <xf numFmtId="0" fontId="7" fillId="2" borderId="16" xfId="0" applyNumberFormat="1" applyFont="1" applyFill="1" applyBorder="1" applyAlignment="1">
      <alignment horizontal="center" vertical="center" wrapText="1"/>
    </xf>
    <xf numFmtId="0" fontId="8" fillId="2" borderId="17"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19"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xf>
    <xf numFmtId="0" fontId="12" fillId="0" borderId="7" xfId="0" applyNumberFormat="1" applyFont="1" applyFill="1" applyBorder="1" applyAlignment="1">
      <alignment horizontal="left" vertical="center" wrapText="1"/>
    </xf>
    <xf numFmtId="0" fontId="7" fillId="2" borderId="20" xfId="0" applyNumberFormat="1" applyFont="1" applyFill="1" applyBorder="1" applyAlignment="1">
      <alignment horizontal="center" vertical="center" wrapText="1"/>
    </xf>
    <xf numFmtId="0" fontId="8" fillId="2" borderId="21" xfId="0" applyNumberFormat="1" applyFont="1" applyFill="1" applyBorder="1" applyAlignment="1">
      <alignment horizontal="center" vertical="center" wrapText="1"/>
    </xf>
    <xf numFmtId="0" fontId="8" fillId="2" borderId="22" xfId="0" applyNumberFormat="1" applyFont="1" applyFill="1" applyBorder="1" applyAlignment="1">
      <alignment horizontal="center" vertical="center" wrapText="1"/>
    </xf>
    <xf numFmtId="0" fontId="10" fillId="0" borderId="11" xfId="0" applyNumberFormat="1" applyFont="1" applyFill="1" applyBorder="1" applyAlignment="1">
      <alignment horizontal="center" vertical="center"/>
    </xf>
    <xf numFmtId="0" fontId="12" fillId="0" borderId="11" xfId="0" applyNumberFormat="1" applyFont="1" applyFill="1" applyBorder="1" applyAlignment="1">
      <alignment horizontal="left" vertical="center" wrapText="1"/>
    </xf>
    <xf numFmtId="0" fontId="10" fillId="4" borderId="11" xfId="0" applyNumberFormat="1" applyFont="1" applyFill="1" applyBorder="1" applyAlignment="1">
      <alignment horizontal="center" vertical="center"/>
    </xf>
    <xf numFmtId="0" fontId="10" fillId="2" borderId="11" xfId="0" applyNumberFormat="1" applyFont="1" applyFill="1" applyBorder="1" applyAlignment="1">
      <alignment horizontal="center" vertical="center"/>
    </xf>
    <xf numFmtId="0" fontId="10" fillId="2" borderId="11" xfId="0" applyNumberFormat="1" applyFont="1" applyFill="1" applyBorder="1" applyAlignment="1">
      <alignment horizontal="center" vertical="center" wrapText="1"/>
    </xf>
    <xf numFmtId="0" fontId="10" fillId="2" borderId="11" xfId="0" applyNumberFormat="1" applyFont="1" applyFill="1" applyBorder="1" applyAlignment="1">
      <alignment horizontal="left" vertical="center" wrapText="1"/>
    </xf>
    <xf numFmtId="0" fontId="7" fillId="2" borderId="23" xfId="0" applyNumberFormat="1" applyFont="1" applyFill="1" applyBorder="1" applyAlignment="1">
      <alignment horizontal="center" vertical="center" wrapText="1"/>
    </xf>
    <xf numFmtId="0" fontId="8" fillId="2" borderId="24" xfId="0" applyNumberFormat="1" applyFont="1" applyFill="1" applyBorder="1" applyAlignment="1">
      <alignment horizontal="center" vertical="center" wrapText="1"/>
    </xf>
    <xf numFmtId="0" fontId="7" fillId="0" borderId="25" xfId="0" applyNumberFormat="1" applyFont="1" applyFill="1" applyBorder="1" applyAlignment="1">
      <alignment horizontal="center" vertical="center"/>
    </xf>
    <xf numFmtId="0" fontId="8" fillId="0" borderId="18" xfId="0" applyNumberFormat="1" applyFont="1" applyFill="1" applyBorder="1" applyAlignment="1">
      <alignment horizontal="center" vertical="center"/>
    </xf>
    <xf numFmtId="0" fontId="8" fillId="0" borderId="19" xfId="0" applyNumberFormat="1" applyFont="1" applyFill="1" applyBorder="1" applyAlignment="1">
      <alignment horizontal="center" vertical="center"/>
    </xf>
    <xf numFmtId="0" fontId="7" fillId="2" borderId="10" xfId="0" applyNumberFormat="1" applyFont="1" applyFill="1" applyBorder="1" applyAlignment="1">
      <alignment horizontal="center" vertical="center" wrapText="1"/>
    </xf>
    <xf numFmtId="0" fontId="8" fillId="2" borderId="10" xfId="0" applyNumberFormat="1" applyFont="1" applyFill="1" applyBorder="1" applyAlignment="1">
      <alignment horizontal="center" vertical="center"/>
    </xf>
    <xf numFmtId="0" fontId="12" fillId="2" borderId="10" xfId="0" applyNumberFormat="1" applyFont="1" applyFill="1" applyBorder="1" applyAlignment="1">
      <alignment horizontal="left" vertical="center" wrapText="1"/>
    </xf>
    <xf numFmtId="0" fontId="8" fillId="4" borderId="10" xfId="0" applyNumberFormat="1" applyFont="1" applyFill="1" applyBorder="1" applyAlignment="1">
      <alignment horizontal="center" vertical="center" wrapText="1"/>
    </xf>
    <xf numFmtId="0" fontId="7" fillId="2" borderId="11" xfId="0" applyNumberFormat="1" applyFont="1" applyFill="1" applyBorder="1" applyAlignment="1">
      <alignment horizontal="center" vertical="center" wrapText="1"/>
    </xf>
    <xf numFmtId="0" fontId="11" fillId="4" borderId="11" xfId="0" applyNumberFormat="1" applyFont="1" applyFill="1" applyBorder="1" applyAlignment="1">
      <alignment horizontal="center" vertical="center"/>
    </xf>
    <xf numFmtId="0" fontId="11" fillId="0" borderId="11"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13" fillId="2" borderId="15" xfId="0" applyNumberFormat="1" applyFont="1" applyFill="1" applyBorder="1" applyAlignment="1">
      <alignment horizontal="center" vertical="center"/>
    </xf>
    <xf numFmtId="0" fontId="10" fillId="2" borderId="5" xfId="0" applyNumberFormat="1" applyFont="1" applyFill="1" applyBorder="1" applyAlignment="1">
      <alignment horizontal="center" vertical="center"/>
    </xf>
    <xf numFmtId="0" fontId="14" fillId="0" borderId="26" xfId="0" applyNumberFormat="1" applyFont="1" applyBorder="1" applyAlignment="1">
      <alignment horizontal="center" vertical="center"/>
    </xf>
    <xf numFmtId="0" fontId="14" fillId="0" borderId="26" xfId="0" applyNumberFormat="1" applyFont="1" applyBorder="1" applyAlignment="1">
      <alignment horizontal="left" vertical="center" wrapText="1"/>
    </xf>
    <xf numFmtId="0" fontId="10" fillId="2" borderId="15" xfId="0" applyNumberFormat="1" applyFont="1" applyFill="1" applyBorder="1" applyAlignment="1">
      <alignment horizontal="center" vertical="center"/>
    </xf>
    <xf numFmtId="0" fontId="10" fillId="2" borderId="15" xfId="0" applyNumberFormat="1" applyFont="1" applyFill="1" applyBorder="1" applyAlignment="1">
      <alignment horizontal="center" vertical="center" wrapText="1"/>
    </xf>
    <xf numFmtId="0" fontId="11" fillId="0" borderId="15" xfId="0" applyNumberFormat="1" applyFont="1" applyFill="1" applyBorder="1" applyAlignment="1">
      <alignment horizontal="center" vertical="center" wrapText="1"/>
    </xf>
    <xf numFmtId="0" fontId="15" fillId="4" borderId="25" xfId="0" applyNumberFormat="1" applyFont="1" applyFill="1" applyBorder="1" applyAlignment="1">
      <alignment horizontal="center" vertical="center"/>
    </xf>
    <xf numFmtId="0" fontId="15" fillId="4" borderId="18" xfId="0" applyNumberFormat="1" applyFont="1" applyFill="1" applyBorder="1" applyAlignment="1">
      <alignment horizontal="center" vertical="center"/>
    </xf>
    <xf numFmtId="0" fontId="15" fillId="4" borderId="19" xfId="0" applyNumberFormat="1" applyFont="1" applyFill="1" applyBorder="1" applyAlignment="1">
      <alignment horizontal="center" vertical="center"/>
    </xf>
    <xf numFmtId="0" fontId="16" fillId="0" borderId="10"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0" xfId="0" applyFont="1" applyFill="1" applyBorder="1" applyAlignment="1">
      <alignment horizontal="left" vertical="center" wrapText="1"/>
    </xf>
    <xf numFmtId="0" fontId="10" fillId="2" borderId="15" xfId="0" applyNumberFormat="1" applyFont="1" applyFill="1" applyBorder="1" applyAlignment="1">
      <alignment horizontal="left" vertical="center" wrapText="1"/>
    </xf>
    <xf numFmtId="0" fontId="17" fillId="2" borderId="11" xfId="0" applyNumberFormat="1" applyFont="1" applyFill="1" applyBorder="1" applyAlignment="1">
      <alignment horizontal="center" vertical="center"/>
    </xf>
    <xf numFmtId="0" fontId="18" fillId="2" borderId="11" xfId="0" applyNumberFormat="1" applyFont="1" applyFill="1" applyBorder="1" applyAlignment="1">
      <alignment horizontal="center" vertical="center" wrapText="1"/>
    </xf>
    <xf numFmtId="0" fontId="7" fillId="3" borderId="4"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10" fillId="3" borderId="7" xfId="0" applyNumberFormat="1" applyFont="1" applyFill="1" applyBorder="1" applyAlignment="1">
      <alignment horizontal="center" vertical="center"/>
    </xf>
    <xf numFmtId="0" fontId="8" fillId="3" borderId="7" xfId="0" applyNumberFormat="1" applyFont="1" applyFill="1" applyBorder="1" applyAlignment="1">
      <alignment horizontal="center" vertical="center" wrapText="1"/>
    </xf>
    <xf numFmtId="0" fontId="7" fillId="3" borderId="20"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xf>
    <xf numFmtId="0" fontId="10" fillId="3" borderId="15" xfId="0" applyNumberFormat="1" applyFont="1" applyFill="1" applyBorder="1" applyAlignment="1">
      <alignment horizontal="center" vertical="center"/>
    </xf>
    <xf numFmtId="0" fontId="7" fillId="3" borderId="15" xfId="0" applyNumberFormat="1" applyFont="1" applyFill="1" applyBorder="1" applyAlignment="1">
      <alignment horizontal="center" vertical="center" wrapText="1"/>
    </xf>
    <xf numFmtId="0" fontId="7" fillId="3" borderId="6" xfId="0" applyNumberFormat="1" applyFont="1" applyFill="1" applyBorder="1" applyAlignment="1">
      <alignment horizontal="center" vertical="center" wrapText="1"/>
    </xf>
    <xf numFmtId="0" fontId="10" fillId="3" borderId="7" xfId="0" applyNumberFormat="1" applyFont="1" applyFill="1" applyBorder="1" applyAlignment="1">
      <alignment horizontal="center" vertical="center" wrapText="1"/>
    </xf>
    <xf numFmtId="0" fontId="6" fillId="2" borderId="27" xfId="0" applyNumberFormat="1" applyFont="1" applyFill="1" applyBorder="1" applyAlignment="1">
      <alignment horizontal="center" vertical="center"/>
    </xf>
    <xf numFmtId="0" fontId="5" fillId="0" borderId="27" xfId="0" applyNumberFormat="1" applyFont="1" applyFill="1" applyBorder="1" applyAlignment="1">
      <alignment horizontal="center" vertical="center"/>
    </xf>
    <xf numFmtId="0" fontId="5" fillId="0" borderId="27" xfId="0" applyNumberFormat="1" applyFont="1" applyFill="1" applyBorder="1" applyAlignment="1">
      <alignment horizontal="center" vertical="center" wrapText="1"/>
    </xf>
    <xf numFmtId="0" fontId="5" fillId="0" borderId="28" xfId="0" applyNumberFormat="1" applyFont="1" applyFill="1" applyBorder="1" applyAlignment="1">
      <alignment horizontal="center" vertical="center" wrapText="1"/>
    </xf>
    <xf numFmtId="0" fontId="5" fillId="0" borderId="29" xfId="0" applyNumberFormat="1" applyFont="1" applyFill="1" applyBorder="1" applyAlignment="1">
      <alignment horizontal="center" vertical="center"/>
    </xf>
    <xf numFmtId="0" fontId="5" fillId="3" borderId="30" xfId="0" applyNumberFormat="1" applyFont="1" applyFill="1" applyBorder="1" applyAlignment="1">
      <alignment horizontal="center" vertical="center"/>
    </xf>
    <xf numFmtId="0" fontId="5" fillId="3" borderId="28" xfId="0" applyNumberFormat="1" applyFont="1" applyFill="1" applyBorder="1" applyAlignment="1">
      <alignment horizontal="center" vertical="center"/>
    </xf>
    <xf numFmtId="0" fontId="7" fillId="2" borderId="17" xfId="0" applyNumberFormat="1" applyFont="1" applyFill="1" applyBorder="1" applyAlignment="1">
      <alignment horizontal="center" vertical="center" wrapText="1"/>
    </xf>
    <xf numFmtId="0" fontId="0" fillId="0" borderId="31"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5" fillId="0" borderId="32" xfId="0" applyNumberFormat="1" applyFont="1" applyFill="1" applyBorder="1" applyAlignment="1">
      <alignment horizontal="center" vertical="center"/>
    </xf>
    <xf numFmtId="0" fontId="5" fillId="0" borderId="28"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xf>
    <xf numFmtId="0" fontId="5" fillId="0" borderId="31" xfId="0" applyNumberFormat="1" applyFont="1" applyFill="1" applyBorder="1" applyAlignment="1">
      <alignment horizontal="center" vertical="center"/>
    </xf>
    <xf numFmtId="0" fontId="5" fillId="3" borderId="33" xfId="0" applyNumberFormat="1" applyFont="1" applyFill="1" applyBorder="1" applyAlignment="1">
      <alignment horizontal="center" vertical="center"/>
    </xf>
    <xf numFmtId="0" fontId="5" fillId="3" borderId="29" xfId="0" applyNumberFormat="1" applyFont="1" applyFill="1" applyBorder="1" applyAlignment="1">
      <alignment horizontal="center" vertical="center"/>
    </xf>
    <xf numFmtId="0" fontId="0" fillId="3" borderId="29" xfId="0" applyNumberFormat="1" applyFont="1" applyFill="1" applyBorder="1" applyAlignment="1">
      <alignment horizontal="center" vertical="center"/>
    </xf>
    <xf numFmtId="0" fontId="0" fillId="3" borderId="32" xfId="0" applyNumberFormat="1" applyFont="1" applyFill="1" applyBorder="1" applyAlignment="1">
      <alignment horizontal="center" vertical="center"/>
    </xf>
    <xf numFmtId="0" fontId="5" fillId="3" borderId="27" xfId="0" applyNumberFormat="1" applyFont="1" applyFill="1" applyBorder="1" applyAlignment="1">
      <alignment horizontal="center" vertical="center"/>
    </xf>
    <xf numFmtId="0" fontId="7" fillId="3" borderId="12"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8" fillId="3" borderId="17"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wrapText="1"/>
    </xf>
    <xf numFmtId="0" fontId="13" fillId="2" borderId="20" xfId="0" applyNumberFormat="1" applyFont="1" applyFill="1" applyBorder="1" applyAlignment="1">
      <alignment horizontal="center" vertical="center" wrapText="1"/>
    </xf>
    <xf numFmtId="0" fontId="10" fillId="2" borderId="21" xfId="0" applyNumberFormat="1" applyFont="1" applyFill="1" applyBorder="1" applyAlignment="1">
      <alignment horizontal="center" vertical="center" wrapText="1"/>
    </xf>
    <xf numFmtId="0" fontId="10" fillId="2" borderId="10" xfId="0" applyNumberFormat="1" applyFont="1" applyFill="1" applyBorder="1" applyAlignment="1">
      <alignment horizontal="center" vertical="center"/>
    </xf>
    <xf numFmtId="0" fontId="10" fillId="2" borderId="10" xfId="0" applyNumberFormat="1"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0" fontId="11" fillId="3" borderId="11" xfId="0" applyNumberFormat="1" applyFont="1" applyFill="1" applyBorder="1" applyAlignment="1">
      <alignment horizontal="center" vertical="center" wrapText="1"/>
    </xf>
    <xf numFmtId="0" fontId="13" fillId="2" borderId="23" xfId="0" applyNumberFormat="1" applyFont="1" applyFill="1" applyBorder="1" applyAlignment="1">
      <alignment horizontal="center" vertical="center" wrapText="1"/>
    </xf>
    <xf numFmtId="0" fontId="10" fillId="2" borderId="24" xfId="0" applyNumberFormat="1" applyFont="1" applyFill="1" applyBorder="1" applyAlignment="1">
      <alignment horizontal="center" vertical="center" wrapText="1"/>
    </xf>
    <xf numFmtId="0" fontId="13" fillId="2" borderId="25" xfId="0" applyNumberFormat="1" applyFont="1" applyFill="1" applyBorder="1" applyAlignment="1">
      <alignment horizontal="center" vertical="center" wrapText="1"/>
    </xf>
    <xf numFmtId="0" fontId="13" fillId="2" borderId="18" xfId="0" applyNumberFormat="1" applyFont="1" applyFill="1" applyBorder="1" applyAlignment="1">
      <alignment horizontal="center" vertical="center" wrapText="1"/>
    </xf>
    <xf numFmtId="0" fontId="13" fillId="2" borderId="19" xfId="0" applyNumberFormat="1" applyFont="1" applyFill="1" applyBorder="1" applyAlignment="1">
      <alignment horizontal="center" vertical="center" wrapText="1"/>
    </xf>
    <xf numFmtId="0" fontId="13" fillId="2" borderId="6" xfId="0" applyNumberFormat="1" applyFont="1" applyFill="1" applyBorder="1" applyAlignment="1">
      <alignment horizontal="center" vertical="center"/>
    </xf>
    <xf numFmtId="0" fontId="10" fillId="2" borderId="7" xfId="0" applyNumberFormat="1" applyFont="1" applyFill="1" applyBorder="1" applyAlignment="1">
      <alignment horizontal="center" vertical="center" wrapText="1"/>
    </xf>
    <xf numFmtId="0" fontId="10" fillId="4" borderId="7" xfId="0" applyNumberFormat="1" applyFont="1" applyFill="1" applyBorder="1" applyAlignment="1">
      <alignment horizontal="center" vertical="center"/>
    </xf>
    <xf numFmtId="0" fontId="10" fillId="0" borderId="7" xfId="0" applyNumberFormat="1" applyFont="1" applyFill="1" applyBorder="1" applyAlignment="1">
      <alignment horizontal="center" vertical="center"/>
    </xf>
    <xf numFmtId="0" fontId="8" fillId="2" borderId="7" xfId="0" applyNumberFormat="1" applyFont="1" applyFill="1" applyBorder="1" applyAlignment="1">
      <alignment horizontal="center" vertical="center"/>
    </xf>
    <xf numFmtId="0" fontId="13" fillId="2" borderId="12" xfId="0" applyNumberFormat="1" applyFont="1" applyFill="1" applyBorder="1" applyAlignment="1">
      <alignment horizontal="center" vertical="center"/>
    </xf>
    <xf numFmtId="0" fontId="8" fillId="2" borderId="11" xfId="0" applyNumberFormat="1" applyFont="1" applyFill="1" applyBorder="1" applyAlignment="1">
      <alignment horizontal="center" vertical="center"/>
    </xf>
    <xf numFmtId="0" fontId="17" fillId="4" borderId="11" xfId="0" applyNumberFormat="1" applyFont="1" applyFill="1" applyBorder="1" applyAlignment="1">
      <alignment horizontal="center" vertical="center"/>
    </xf>
    <xf numFmtId="0" fontId="13" fillId="2" borderId="14" xfId="0" applyNumberFormat="1" applyFont="1" applyFill="1" applyBorder="1" applyAlignment="1">
      <alignment horizontal="center" vertical="center"/>
    </xf>
    <xf numFmtId="0" fontId="5" fillId="0" borderId="34" xfId="0" applyNumberFormat="1" applyFont="1" applyFill="1" applyBorder="1" applyAlignment="1">
      <alignment horizontal="center" vertical="center"/>
    </xf>
    <xf numFmtId="0" fontId="5" fillId="0" borderId="35" xfId="0" applyNumberFormat="1" applyFont="1" applyFill="1" applyBorder="1" applyAlignment="1">
      <alignment horizontal="center" vertical="center"/>
    </xf>
    <xf numFmtId="0" fontId="5" fillId="0" borderId="36" xfId="0" applyNumberFormat="1" applyFont="1" applyFill="1" applyBorder="1" applyAlignment="1">
      <alignment horizontal="center" vertical="center"/>
    </xf>
    <xf numFmtId="177" fontId="5" fillId="0" borderId="34" xfId="0" applyNumberFormat="1" applyFont="1" applyFill="1" applyBorder="1" applyAlignment="1">
      <alignment horizontal="center" vertical="center" wrapText="1"/>
    </xf>
    <xf numFmtId="177" fontId="0" fillId="0" borderId="35" xfId="0" applyNumberFormat="1" applyFont="1" applyFill="1" applyBorder="1" applyAlignment="1">
      <alignment horizontal="center" vertical="center"/>
    </xf>
    <xf numFmtId="177" fontId="19" fillId="0" borderId="6" xfId="0" applyNumberFormat="1" applyFont="1" applyFill="1" applyBorder="1" applyAlignment="1">
      <alignment horizontal="left" vertical="center" wrapText="1"/>
    </xf>
    <xf numFmtId="177" fontId="19" fillId="0" borderId="7" xfId="0" applyNumberFormat="1" applyFont="1" applyFill="1" applyBorder="1" applyAlignment="1">
      <alignment horizontal="left" vertical="center"/>
    </xf>
    <xf numFmtId="177" fontId="19" fillId="0" borderId="12" xfId="0" applyNumberFormat="1" applyFont="1" applyFill="1" applyBorder="1" applyAlignment="1">
      <alignment horizontal="left" vertical="center"/>
    </xf>
    <xf numFmtId="177" fontId="19" fillId="0" borderId="11" xfId="0" applyNumberFormat="1" applyFont="1" applyFill="1" applyBorder="1" applyAlignment="1">
      <alignment horizontal="left" vertical="center"/>
    </xf>
    <xf numFmtId="177" fontId="19" fillId="0" borderId="16" xfId="0" applyNumberFormat="1" applyFont="1" applyFill="1" applyBorder="1" applyAlignment="1">
      <alignment horizontal="left" vertical="center"/>
    </xf>
    <xf numFmtId="177" fontId="19" fillId="0" borderId="17" xfId="0" applyNumberFormat="1" applyFont="1" applyFill="1" applyBorder="1" applyAlignment="1">
      <alignment horizontal="left" vertical="center"/>
    </xf>
    <xf numFmtId="0" fontId="5" fillId="3" borderId="32" xfId="0" applyNumberFormat="1" applyFont="1" applyFill="1" applyBorder="1" applyAlignment="1">
      <alignment horizontal="center" vertical="center"/>
    </xf>
    <xf numFmtId="0" fontId="0" fillId="3" borderId="31" xfId="0" applyNumberFormat="1" applyFont="1" applyFill="1" applyBorder="1" applyAlignment="1">
      <alignment horizontal="center" vertical="center"/>
    </xf>
    <xf numFmtId="0" fontId="0" fillId="0" borderId="28" xfId="0" applyNumberFormat="1" applyFont="1" applyFill="1" applyBorder="1" applyAlignment="1">
      <alignment horizontal="center" vertical="center"/>
    </xf>
    <xf numFmtId="0" fontId="0" fillId="0" borderId="33"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5" fillId="0" borderId="37" xfId="0" applyNumberFormat="1" applyFont="1" applyFill="1" applyBorder="1" applyAlignment="1">
      <alignment horizontal="center" vertical="center"/>
    </xf>
    <xf numFmtId="0"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19" fillId="0" borderId="33" xfId="0" applyNumberFormat="1" applyFont="1" applyFill="1" applyBorder="1" applyAlignment="1">
      <alignment horizontal="left" vertical="center"/>
    </xf>
    <xf numFmtId="177" fontId="19" fillId="0" borderId="29" xfId="0" applyNumberFormat="1" applyFont="1" applyFill="1" applyBorder="1" applyAlignment="1">
      <alignment horizontal="left" vertical="center"/>
    </xf>
    <xf numFmtId="177" fontId="19" fillId="0" borderId="31"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10</xdr:col>
      <xdr:colOff>914400</xdr:colOff>
      <xdr:row>2</xdr:row>
      <xdr:rowOff>247650</xdr:rowOff>
    </xdr:from>
    <xdr:to>
      <xdr:col>13</xdr:col>
      <xdr:colOff>1009650</xdr:colOff>
      <xdr:row>3</xdr:row>
      <xdr:rowOff>2352675</xdr:rowOff>
    </xdr:to>
    <xdr:pic>
      <xdr:nvPicPr>
        <xdr:cNvPr id="2" name="图片 1" descr="T9"/>
        <xdr:cNvPicPr>
          <a:picLocks noChangeAspect="1"/>
        </xdr:cNvPicPr>
      </xdr:nvPicPr>
      <xdr:blipFill>
        <a:blip r:embed="rId1"/>
        <a:srcRect l="38026" t="8275" r="3984" b="5860"/>
        <a:stretch>
          <a:fillRect/>
        </a:stretch>
      </xdr:blipFill>
      <xdr:spPr>
        <a:xfrm>
          <a:off x="15878175" y="955040"/>
          <a:ext cx="4067175" cy="6029325"/>
        </a:xfrm>
        <a:prstGeom prst="rect">
          <a:avLst/>
        </a:prstGeom>
      </xdr:spPr>
    </xdr:pic>
    <xdr:clientData/>
  </xdr:twoCellAnchor>
  <xdr:twoCellAnchor>
    <xdr:from>
      <xdr:col>11</xdr:col>
      <xdr:colOff>28575</xdr:colOff>
      <xdr:row>0</xdr:row>
      <xdr:rowOff>20320</xdr:rowOff>
    </xdr:from>
    <xdr:to>
      <xdr:col>20</xdr:col>
      <xdr:colOff>347980</xdr:colOff>
      <xdr:row>3</xdr:row>
      <xdr:rowOff>2270760</xdr:rowOff>
    </xdr:to>
    <xdr:pic>
      <xdr:nvPicPr>
        <xdr:cNvPr id="3" name="图片 2" descr="sbdd"/>
        <xdr:cNvPicPr>
          <a:picLocks noChangeAspect="1"/>
        </xdr:cNvPicPr>
      </xdr:nvPicPr>
      <xdr:blipFill>
        <a:blip r:embed="rId2"/>
        <a:stretch>
          <a:fillRect/>
        </a:stretch>
      </xdr:blipFill>
      <xdr:spPr>
        <a:xfrm>
          <a:off x="16316325" y="20320"/>
          <a:ext cx="12235180" cy="6882130"/>
        </a:xfrm>
        <a:prstGeom prst="rect">
          <a:avLst/>
        </a:prstGeom>
      </xdr:spPr>
    </xdr:pic>
    <xdr:clientData/>
  </xdr:twoCellAnchor>
  <xdr:twoCellAnchor>
    <xdr:from>
      <xdr:col>10</xdr:col>
      <xdr:colOff>561975</xdr:colOff>
      <xdr:row>9</xdr:row>
      <xdr:rowOff>514350</xdr:rowOff>
    </xdr:from>
    <xdr:to>
      <xdr:col>12</xdr:col>
      <xdr:colOff>466090</xdr:colOff>
      <xdr:row>9</xdr:row>
      <xdr:rowOff>2498725</xdr:rowOff>
    </xdr:to>
    <xdr:pic>
      <xdr:nvPicPr>
        <xdr:cNvPr id="4" name="图片 3" descr="沉降仪"/>
        <xdr:cNvPicPr>
          <a:picLocks noChangeAspect="1"/>
        </xdr:cNvPicPr>
      </xdr:nvPicPr>
      <xdr:blipFill>
        <a:blip r:embed="rId3"/>
        <a:stretch>
          <a:fillRect/>
        </a:stretch>
      </xdr:blipFill>
      <xdr:spPr>
        <a:xfrm>
          <a:off x="15525750" y="10804525"/>
          <a:ext cx="2552065" cy="1984375"/>
        </a:xfrm>
        <a:prstGeom prst="rect">
          <a:avLst/>
        </a:prstGeom>
      </xdr:spPr>
    </xdr:pic>
    <xdr:clientData/>
  </xdr:twoCellAnchor>
  <xdr:twoCellAnchor>
    <xdr:from>
      <xdr:col>10</xdr:col>
      <xdr:colOff>752475</xdr:colOff>
      <xdr:row>12</xdr:row>
      <xdr:rowOff>1533525</xdr:rowOff>
    </xdr:from>
    <xdr:to>
      <xdr:col>14</xdr:col>
      <xdr:colOff>371475</xdr:colOff>
      <xdr:row>12</xdr:row>
      <xdr:rowOff>3257550</xdr:rowOff>
    </xdr:to>
    <xdr:pic>
      <xdr:nvPicPr>
        <xdr:cNvPr id="5" name="图片 5" descr="轮滑式测斜仪"/>
        <xdr:cNvPicPr>
          <a:picLocks noChangeAspect="1"/>
        </xdr:cNvPicPr>
      </xdr:nvPicPr>
      <xdr:blipFill>
        <a:blip r:embed="rId4"/>
        <a:stretch>
          <a:fillRect/>
        </a:stretch>
      </xdr:blipFill>
      <xdr:spPr>
        <a:xfrm>
          <a:off x="15716250" y="15881350"/>
          <a:ext cx="4914900" cy="1724025"/>
        </a:xfrm>
        <a:prstGeom prst="rect">
          <a:avLst/>
        </a:prstGeom>
      </xdr:spPr>
    </xdr:pic>
    <xdr:clientData/>
  </xdr:twoCellAnchor>
  <xdr:twoCellAnchor editAs="oneCell">
    <xdr:from>
      <xdr:col>15</xdr:col>
      <xdr:colOff>28575</xdr:colOff>
      <xdr:row>12</xdr:row>
      <xdr:rowOff>1028700</xdr:rowOff>
    </xdr:from>
    <xdr:to>
      <xdr:col>19</xdr:col>
      <xdr:colOff>95250</xdr:colOff>
      <xdr:row>12</xdr:row>
      <xdr:rowOff>3905250</xdr:rowOff>
    </xdr:to>
    <xdr:pic>
      <xdr:nvPicPr>
        <xdr:cNvPr id="6" name="图片 5"/>
        <xdr:cNvPicPr>
          <a:picLocks noChangeAspect="1"/>
        </xdr:cNvPicPr>
      </xdr:nvPicPr>
      <xdr:blipFill>
        <a:blip r:embed="rId5"/>
        <a:stretch>
          <a:fillRect/>
        </a:stretch>
      </xdr:blipFill>
      <xdr:spPr>
        <a:xfrm>
          <a:off x="21612225" y="15376525"/>
          <a:ext cx="5362575" cy="2876550"/>
        </a:xfrm>
        <a:prstGeom prst="rect">
          <a:avLst/>
        </a:prstGeom>
        <a:noFill/>
        <a:ln w="9525">
          <a:noFill/>
        </a:ln>
      </xdr:spPr>
    </xdr:pic>
    <xdr:clientData/>
  </xdr:twoCellAnchor>
  <xdr:twoCellAnchor>
    <xdr:from>
      <xdr:col>10</xdr:col>
      <xdr:colOff>600075</xdr:colOff>
      <xdr:row>17</xdr:row>
      <xdr:rowOff>28575</xdr:rowOff>
    </xdr:from>
    <xdr:to>
      <xdr:col>11</xdr:col>
      <xdr:colOff>506730</xdr:colOff>
      <xdr:row>18</xdr:row>
      <xdr:rowOff>125095</xdr:rowOff>
    </xdr:to>
    <xdr:pic>
      <xdr:nvPicPr>
        <xdr:cNvPr id="7" name="图片 53" descr="雨量计"/>
        <xdr:cNvPicPr>
          <a:picLocks noChangeAspect="1"/>
        </xdr:cNvPicPr>
      </xdr:nvPicPr>
      <xdr:blipFill>
        <a:blip r:embed="rId6"/>
        <a:stretch>
          <a:fillRect/>
        </a:stretch>
      </xdr:blipFill>
      <xdr:spPr>
        <a:xfrm>
          <a:off x="15563850" y="24996775"/>
          <a:ext cx="1230630" cy="1874520"/>
        </a:xfrm>
        <a:prstGeom prst="rect">
          <a:avLst/>
        </a:prstGeom>
      </xdr:spPr>
    </xdr:pic>
    <xdr:clientData/>
  </xdr:twoCellAnchor>
  <xdr:twoCellAnchor>
    <xdr:from>
      <xdr:col>12</xdr:col>
      <xdr:colOff>229870</xdr:colOff>
      <xdr:row>17</xdr:row>
      <xdr:rowOff>180340</xdr:rowOff>
    </xdr:from>
    <xdr:to>
      <xdr:col>13</xdr:col>
      <xdr:colOff>960120</xdr:colOff>
      <xdr:row>22</xdr:row>
      <xdr:rowOff>128905</xdr:rowOff>
    </xdr:to>
    <xdr:pic>
      <xdr:nvPicPr>
        <xdr:cNvPr id="8" name="图片 5"/>
        <xdr:cNvPicPr>
          <a:picLocks noChangeAspect="1"/>
        </xdr:cNvPicPr>
      </xdr:nvPicPr>
      <xdr:blipFill>
        <a:blip r:embed="rId7"/>
        <a:stretch>
          <a:fillRect/>
        </a:stretch>
      </xdr:blipFill>
      <xdr:spPr>
        <a:xfrm>
          <a:off x="17841595" y="25148540"/>
          <a:ext cx="2054225" cy="3143885"/>
        </a:xfrm>
        <a:prstGeom prst="rect">
          <a:avLst/>
        </a:prstGeom>
        <a:noFill/>
        <a:ln>
          <a:noFill/>
        </a:ln>
      </xdr:spPr>
    </xdr:pic>
    <xdr:clientData/>
  </xdr:twoCellAnchor>
  <xdr:twoCellAnchor>
    <xdr:from>
      <xdr:col>10</xdr:col>
      <xdr:colOff>714375</xdr:colOff>
      <xdr:row>23</xdr:row>
      <xdr:rowOff>755015</xdr:rowOff>
    </xdr:from>
    <xdr:to>
      <xdr:col>13</xdr:col>
      <xdr:colOff>383540</xdr:colOff>
      <xdr:row>23</xdr:row>
      <xdr:rowOff>2244090</xdr:rowOff>
    </xdr:to>
    <xdr:pic>
      <xdr:nvPicPr>
        <xdr:cNvPr id="9" name="图片 107" descr="裂缝1"/>
        <xdr:cNvPicPr>
          <a:picLocks noChangeAspect="1"/>
        </xdr:cNvPicPr>
      </xdr:nvPicPr>
      <xdr:blipFill>
        <a:blip r:embed="rId8"/>
        <a:srcRect t="20172" r="4340" b="19946"/>
        <a:stretch>
          <a:fillRect/>
        </a:stretch>
      </xdr:blipFill>
      <xdr:spPr>
        <a:xfrm>
          <a:off x="15678150" y="29273500"/>
          <a:ext cx="3641090" cy="1489075"/>
        </a:xfrm>
        <a:prstGeom prst="rect">
          <a:avLst/>
        </a:prstGeom>
      </xdr:spPr>
    </xdr:pic>
    <xdr:clientData/>
  </xdr:twoCellAnchor>
  <xdr:twoCellAnchor>
    <xdr:from>
      <xdr:col>10</xdr:col>
      <xdr:colOff>561975</xdr:colOff>
      <xdr:row>29</xdr:row>
      <xdr:rowOff>1431290</xdr:rowOff>
    </xdr:from>
    <xdr:to>
      <xdr:col>13</xdr:col>
      <xdr:colOff>59690</xdr:colOff>
      <xdr:row>30</xdr:row>
      <xdr:rowOff>103505</xdr:rowOff>
    </xdr:to>
    <xdr:pic>
      <xdr:nvPicPr>
        <xdr:cNvPr id="12" name="图片 2"/>
        <xdr:cNvPicPr>
          <a:picLocks noChangeAspect="1"/>
        </xdr:cNvPicPr>
      </xdr:nvPicPr>
      <xdr:blipFill>
        <a:blip r:embed="rId9"/>
        <a:stretch>
          <a:fillRect/>
        </a:stretch>
      </xdr:blipFill>
      <xdr:spPr>
        <a:xfrm>
          <a:off x="15525750" y="34277300"/>
          <a:ext cx="3469640" cy="2101215"/>
        </a:xfrm>
        <a:prstGeom prst="rect">
          <a:avLst/>
        </a:prstGeom>
        <a:noFill/>
        <a:ln>
          <a:noFill/>
        </a:ln>
      </xdr:spPr>
    </xdr:pic>
    <xdr:clientData/>
  </xdr:twoCellAnchor>
  <xdr:twoCellAnchor>
    <xdr:from>
      <xdr:col>10</xdr:col>
      <xdr:colOff>447675</xdr:colOff>
      <xdr:row>36</xdr:row>
      <xdr:rowOff>1031240</xdr:rowOff>
    </xdr:from>
    <xdr:to>
      <xdr:col>12</xdr:col>
      <xdr:colOff>1269365</xdr:colOff>
      <xdr:row>36</xdr:row>
      <xdr:rowOff>2611755</xdr:rowOff>
    </xdr:to>
    <xdr:pic>
      <xdr:nvPicPr>
        <xdr:cNvPr id="13" name="图片 2"/>
        <xdr:cNvPicPr>
          <a:picLocks noChangeAspect="1"/>
        </xdr:cNvPicPr>
      </xdr:nvPicPr>
      <xdr:blipFill>
        <a:blip r:embed="rId9"/>
        <a:stretch>
          <a:fillRect/>
        </a:stretch>
      </xdr:blipFill>
      <xdr:spPr>
        <a:xfrm>
          <a:off x="15411450" y="39436040"/>
          <a:ext cx="3469640" cy="1580515"/>
        </a:xfrm>
        <a:prstGeom prst="rect">
          <a:avLst/>
        </a:prstGeom>
        <a:noFill/>
        <a:ln>
          <a:noFill/>
        </a:ln>
      </xdr:spPr>
    </xdr:pic>
    <xdr:clientData/>
  </xdr:twoCellAnchor>
  <xdr:twoCellAnchor editAs="oneCell">
    <xdr:from>
      <xdr:col>10</xdr:col>
      <xdr:colOff>207645</xdr:colOff>
      <xdr:row>42</xdr:row>
      <xdr:rowOff>88900</xdr:rowOff>
    </xdr:from>
    <xdr:to>
      <xdr:col>12</xdr:col>
      <xdr:colOff>30480</xdr:colOff>
      <xdr:row>43</xdr:row>
      <xdr:rowOff>257175</xdr:rowOff>
    </xdr:to>
    <xdr:pic>
      <xdr:nvPicPr>
        <xdr:cNvPr id="14" name="图片 13" descr="振弦式钢筋计"/>
        <xdr:cNvPicPr>
          <a:picLocks noChangeAspect="1"/>
        </xdr:cNvPicPr>
      </xdr:nvPicPr>
      <xdr:blipFill>
        <a:blip r:embed="rId10"/>
        <a:srcRect l="16755" t="23709" r="16983" b="15478"/>
        <a:stretch>
          <a:fillRect/>
        </a:stretch>
      </xdr:blipFill>
      <xdr:spPr>
        <a:xfrm>
          <a:off x="15171420" y="43964225"/>
          <a:ext cx="2470785" cy="2276475"/>
        </a:xfrm>
        <a:prstGeom prst="rect">
          <a:avLst/>
        </a:prstGeom>
      </xdr:spPr>
    </xdr:pic>
    <xdr:clientData/>
  </xdr:twoCellAnchor>
  <xdr:twoCellAnchor editAs="oneCell">
    <xdr:from>
      <xdr:col>10</xdr:col>
      <xdr:colOff>324485</xdr:colOff>
      <xdr:row>48</xdr:row>
      <xdr:rowOff>429260</xdr:rowOff>
    </xdr:from>
    <xdr:to>
      <xdr:col>12</xdr:col>
      <xdr:colOff>85725</xdr:colOff>
      <xdr:row>48</xdr:row>
      <xdr:rowOff>3101975</xdr:rowOff>
    </xdr:to>
    <xdr:pic>
      <xdr:nvPicPr>
        <xdr:cNvPr id="15" name="图片 14"/>
        <xdr:cNvPicPr>
          <a:picLocks noChangeAspect="1"/>
        </xdr:cNvPicPr>
      </xdr:nvPicPr>
      <xdr:blipFill>
        <a:blip r:embed="rId11"/>
        <a:stretch>
          <a:fillRect/>
        </a:stretch>
      </xdr:blipFill>
      <xdr:spPr>
        <a:xfrm>
          <a:off x="15288260" y="52938045"/>
          <a:ext cx="2409190" cy="2672715"/>
        </a:xfrm>
        <a:prstGeom prst="rect">
          <a:avLst/>
        </a:prstGeom>
        <a:noFill/>
        <a:ln w="9525">
          <a:noFill/>
        </a:ln>
      </xdr:spPr>
    </xdr:pic>
    <xdr:clientData/>
  </xdr:twoCellAnchor>
  <xdr:twoCellAnchor editAs="oneCell">
    <xdr:from>
      <xdr:col>10</xdr:col>
      <xdr:colOff>218440</xdr:colOff>
      <xdr:row>44</xdr:row>
      <xdr:rowOff>668020</xdr:rowOff>
    </xdr:from>
    <xdr:to>
      <xdr:col>14</xdr:col>
      <xdr:colOff>409575</xdr:colOff>
      <xdr:row>44</xdr:row>
      <xdr:rowOff>2638425</xdr:rowOff>
    </xdr:to>
    <xdr:pic>
      <xdr:nvPicPr>
        <xdr:cNvPr id="16" name="图片 15"/>
        <xdr:cNvPicPr>
          <a:picLocks noChangeAspect="1"/>
        </xdr:cNvPicPr>
      </xdr:nvPicPr>
      <xdr:blipFill>
        <a:blip r:embed="rId12"/>
        <a:stretch>
          <a:fillRect/>
        </a:stretch>
      </xdr:blipFill>
      <xdr:spPr>
        <a:xfrm>
          <a:off x="15182215" y="47006510"/>
          <a:ext cx="5487035" cy="1970405"/>
        </a:xfrm>
        <a:prstGeom prst="rect">
          <a:avLst/>
        </a:prstGeom>
        <a:noFill/>
        <a:ln w="9525">
          <a:noFill/>
        </a:ln>
      </xdr:spPr>
    </xdr:pic>
    <xdr:clientData/>
  </xdr:twoCellAnchor>
  <xdr:twoCellAnchor editAs="oneCell">
    <xdr:from>
      <xdr:col>10</xdr:col>
      <xdr:colOff>161925</xdr:colOff>
      <xdr:row>44</xdr:row>
      <xdr:rowOff>2712085</xdr:rowOff>
    </xdr:from>
    <xdr:to>
      <xdr:col>14</xdr:col>
      <xdr:colOff>314325</xdr:colOff>
      <xdr:row>44</xdr:row>
      <xdr:rowOff>4650740</xdr:rowOff>
    </xdr:to>
    <xdr:pic>
      <xdr:nvPicPr>
        <xdr:cNvPr id="17" name="图片 16"/>
        <xdr:cNvPicPr>
          <a:picLocks noChangeAspect="1"/>
        </xdr:cNvPicPr>
      </xdr:nvPicPr>
      <xdr:blipFill>
        <a:blip r:embed="rId13"/>
        <a:stretch>
          <a:fillRect/>
        </a:stretch>
      </xdr:blipFill>
      <xdr:spPr>
        <a:xfrm>
          <a:off x="15125700" y="49050575"/>
          <a:ext cx="5448300" cy="1938655"/>
        </a:xfrm>
        <a:prstGeom prst="rect">
          <a:avLst/>
        </a:prstGeom>
        <a:noFill/>
        <a:ln w="9525">
          <a:noFill/>
        </a:ln>
      </xdr:spPr>
    </xdr:pic>
    <xdr:clientData/>
  </xdr:twoCellAnchor>
  <xdr:twoCellAnchor editAs="oneCell">
    <xdr:from>
      <xdr:col>10</xdr:col>
      <xdr:colOff>370840</xdr:colOff>
      <xdr:row>15</xdr:row>
      <xdr:rowOff>401955</xdr:rowOff>
    </xdr:from>
    <xdr:to>
      <xdr:col>12</xdr:col>
      <xdr:colOff>676275</xdr:colOff>
      <xdr:row>15</xdr:row>
      <xdr:rowOff>4552950</xdr:rowOff>
    </xdr:to>
    <xdr:pic>
      <xdr:nvPicPr>
        <xdr:cNvPr id="18" name="图片 17"/>
        <xdr:cNvPicPr>
          <a:picLocks noChangeAspect="1"/>
        </xdr:cNvPicPr>
      </xdr:nvPicPr>
      <xdr:blipFill>
        <a:blip r:embed="rId14"/>
        <a:stretch>
          <a:fillRect/>
        </a:stretch>
      </xdr:blipFill>
      <xdr:spPr>
        <a:xfrm>
          <a:off x="15334615" y="20052030"/>
          <a:ext cx="2953385" cy="415099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0"/>
  <sheetViews>
    <sheetView tabSelected="1" workbookViewId="0">
      <pane xSplit="2" ySplit="2" topLeftCell="C82" activePane="bottomRight" state="frozen"/>
      <selection/>
      <selection pane="topRight"/>
      <selection pane="bottomLeft"/>
      <selection pane="bottomRight" activeCell="E97" sqref="E97"/>
    </sheetView>
  </sheetViews>
  <sheetFormatPr defaultColWidth="17.375" defaultRowHeight="20.1" customHeight="1"/>
  <cols>
    <col min="1" max="1" width="8.375" style="10" customWidth="1"/>
    <col min="2" max="2" width="10.25" style="11" customWidth="1"/>
    <col min="3" max="3" width="25.375" style="12" customWidth="1"/>
    <col min="4" max="4" width="15.75" style="12" customWidth="1"/>
    <col min="5" max="5" width="59.625" style="12" customWidth="1"/>
    <col min="6" max="6" width="7.125" style="12" customWidth="1"/>
    <col min="7" max="8" width="5.875" style="12" customWidth="1"/>
    <col min="9" max="9" width="23" style="12" customWidth="1"/>
    <col min="10" max="10" width="35.125" style="12" customWidth="1"/>
    <col min="11" max="16384" width="17.375" style="12"/>
  </cols>
  <sheetData>
    <row r="1" s="9" customFormat="1" ht="27.95" customHeight="1" spans="1:13">
      <c r="A1" s="13" t="s">
        <v>0</v>
      </c>
      <c r="B1" s="14"/>
      <c r="C1" s="15"/>
      <c r="D1" s="15"/>
      <c r="E1" s="15"/>
      <c r="F1" s="15"/>
      <c r="G1" s="16"/>
      <c r="H1" s="16"/>
      <c r="I1" s="15"/>
      <c r="J1" s="99"/>
      <c r="K1" s="9" t="s">
        <v>1</v>
      </c>
      <c r="L1" s="9" t="s">
        <v>2</v>
      </c>
      <c r="M1" s="9">
        <v>15505285855</v>
      </c>
    </row>
    <row r="2" s="9" customFormat="1" ht="27.75" customHeight="1" spans="1:10">
      <c r="A2" s="17" t="s">
        <v>3</v>
      </c>
      <c r="B2" s="18" t="s">
        <v>4</v>
      </c>
      <c r="C2" s="19" t="s">
        <v>5</v>
      </c>
      <c r="D2" s="18" t="s">
        <v>6</v>
      </c>
      <c r="E2" s="18" t="s">
        <v>7</v>
      </c>
      <c r="F2" s="18" t="s">
        <v>8</v>
      </c>
      <c r="G2" s="20" t="s">
        <v>9</v>
      </c>
      <c r="H2" s="20" t="s">
        <v>10</v>
      </c>
      <c r="I2" s="18" t="s">
        <v>11</v>
      </c>
      <c r="J2" s="100" t="s">
        <v>12</v>
      </c>
    </row>
    <row r="3" s="9" customFormat="1" ht="309" customHeight="1" spans="1:10">
      <c r="A3" s="21" t="s">
        <v>13</v>
      </c>
      <c r="B3" s="22" t="s">
        <v>14</v>
      </c>
      <c r="C3" s="23" t="s">
        <v>15</v>
      </c>
      <c r="D3" s="24" t="s">
        <v>16</v>
      </c>
      <c r="E3" s="25" t="s">
        <v>17</v>
      </c>
      <c r="F3" s="24" t="s">
        <v>18</v>
      </c>
      <c r="G3" s="26">
        <v>1</v>
      </c>
      <c r="H3" s="26">
        <v>6800</v>
      </c>
      <c r="I3" s="22">
        <f t="shared" ref="I3:I8" si="0">H3*G3</f>
        <v>6800</v>
      </c>
      <c r="J3" s="101" t="s">
        <v>19</v>
      </c>
    </row>
    <row r="4" s="9" customFormat="1" ht="306" customHeight="1" spans="1:10">
      <c r="A4" s="27"/>
      <c r="B4" s="28"/>
      <c r="C4" s="29" t="s">
        <v>20</v>
      </c>
      <c r="D4" s="30" t="s">
        <v>16</v>
      </c>
      <c r="E4" s="31" t="s">
        <v>21</v>
      </c>
      <c r="F4" s="30" t="s">
        <v>18</v>
      </c>
      <c r="G4" s="32">
        <v>1</v>
      </c>
      <c r="H4" s="32">
        <v>7000</v>
      </c>
      <c r="I4" s="34">
        <f t="shared" si="0"/>
        <v>7000</v>
      </c>
      <c r="J4" s="102"/>
    </row>
    <row r="5" s="9" customFormat="1" ht="27.95" customHeight="1" spans="1:10">
      <c r="A5" s="33"/>
      <c r="B5" s="34"/>
      <c r="C5" s="35" t="s">
        <v>22</v>
      </c>
      <c r="D5" s="30" t="s">
        <v>23</v>
      </c>
      <c r="E5" s="36" t="s">
        <v>24</v>
      </c>
      <c r="F5" s="30" t="s">
        <v>18</v>
      </c>
      <c r="G5" s="32">
        <v>1</v>
      </c>
      <c r="H5" s="32">
        <v>7500</v>
      </c>
      <c r="I5" s="34">
        <f t="shared" si="0"/>
        <v>7500</v>
      </c>
      <c r="J5" s="103"/>
    </row>
    <row r="6" s="9" customFormat="1" ht="27.95" customHeight="1" spans="1:10">
      <c r="A6" s="37"/>
      <c r="B6" s="38"/>
      <c r="C6" s="39" t="s">
        <v>25</v>
      </c>
      <c r="D6" s="40" t="s">
        <v>26</v>
      </c>
      <c r="E6" s="40"/>
      <c r="F6" s="40" t="s">
        <v>27</v>
      </c>
      <c r="G6" s="40">
        <v>2</v>
      </c>
      <c r="H6" s="41">
        <v>750</v>
      </c>
      <c r="I6" s="40">
        <f t="shared" si="0"/>
        <v>1500</v>
      </c>
      <c r="J6" s="104" t="s">
        <v>28</v>
      </c>
    </row>
    <row r="7" s="9" customFormat="1" ht="27.95" customHeight="1" spans="1:10">
      <c r="A7" s="37"/>
      <c r="B7" s="38"/>
      <c r="C7" s="42" t="s">
        <v>29</v>
      </c>
      <c r="D7" s="40" t="s">
        <v>30</v>
      </c>
      <c r="E7" s="40"/>
      <c r="F7" s="40" t="s">
        <v>31</v>
      </c>
      <c r="G7" s="41">
        <v>2</v>
      </c>
      <c r="H7" s="41">
        <v>1350</v>
      </c>
      <c r="I7" s="40">
        <f t="shared" si="0"/>
        <v>2700</v>
      </c>
      <c r="J7" s="104"/>
    </row>
    <row r="8" s="9" customFormat="1" ht="27.95" customHeight="1" spans="1:10">
      <c r="A8" s="37"/>
      <c r="B8" s="38"/>
      <c r="C8" s="42" t="s">
        <v>32</v>
      </c>
      <c r="D8" s="40" t="s">
        <v>33</v>
      </c>
      <c r="E8" s="40"/>
      <c r="F8" s="40" t="s">
        <v>18</v>
      </c>
      <c r="G8" s="41">
        <v>2</v>
      </c>
      <c r="H8" s="41">
        <v>650</v>
      </c>
      <c r="I8" s="40">
        <f t="shared" si="0"/>
        <v>1300</v>
      </c>
      <c r="J8" s="105"/>
    </row>
    <row r="9" s="9" customFormat="1" ht="27.75" customHeight="1" spans="1:10">
      <c r="A9" s="43"/>
      <c r="B9" s="44"/>
      <c r="C9" s="45" t="s">
        <v>34</v>
      </c>
      <c r="D9" s="45"/>
      <c r="E9" s="45"/>
      <c r="F9" s="45"/>
      <c r="G9" s="45"/>
      <c r="H9" s="46"/>
      <c r="I9" s="106">
        <f>SUM(I3:I8)</f>
        <v>26800</v>
      </c>
      <c r="J9" s="107"/>
    </row>
    <row r="10" s="9" customFormat="1" ht="264" customHeight="1" spans="1:10">
      <c r="A10" s="17">
        <v>2</v>
      </c>
      <c r="B10" s="47" t="s">
        <v>35</v>
      </c>
      <c r="C10" s="48" t="s">
        <v>36</v>
      </c>
      <c r="D10" s="24" t="s">
        <v>37</v>
      </c>
      <c r="E10" s="49" t="s">
        <v>38</v>
      </c>
      <c r="F10" s="24" t="s">
        <v>18</v>
      </c>
      <c r="G10" s="22">
        <v>1</v>
      </c>
      <c r="H10" s="22">
        <v>1600</v>
      </c>
      <c r="I10" s="47">
        <f t="shared" ref="I10:I16" si="1">H10*G10</f>
        <v>1600</v>
      </c>
      <c r="J10" s="108"/>
    </row>
    <row r="11" s="9" customFormat="1" ht="27.75" customHeight="1" spans="1:10">
      <c r="A11" s="50"/>
      <c r="B11" s="51"/>
      <c r="C11" s="29" t="s">
        <v>39</v>
      </c>
      <c r="D11" s="30" t="s">
        <v>26</v>
      </c>
      <c r="E11" s="30"/>
      <c r="F11" s="30" t="s">
        <v>40</v>
      </c>
      <c r="G11" s="52">
        <f>G10*18</f>
        <v>18</v>
      </c>
      <c r="H11" s="32">
        <v>2.5</v>
      </c>
      <c r="I11" s="38">
        <f t="shared" si="1"/>
        <v>45</v>
      </c>
      <c r="J11" s="109" t="s">
        <v>41</v>
      </c>
    </row>
    <row r="12" ht="27.75" customHeight="1" spans="1:10">
      <c r="A12" s="50"/>
      <c r="B12" s="51"/>
      <c r="C12" s="53" t="s">
        <v>42</v>
      </c>
      <c r="D12" s="32" t="s">
        <v>43</v>
      </c>
      <c r="E12" s="32"/>
      <c r="F12" s="32" t="s">
        <v>40</v>
      </c>
      <c r="G12" s="52">
        <f>G10*14</f>
        <v>14</v>
      </c>
      <c r="H12" s="32">
        <v>1.5</v>
      </c>
      <c r="I12" s="38">
        <f t="shared" si="1"/>
        <v>21</v>
      </c>
      <c r="J12" s="109" t="s">
        <v>44</v>
      </c>
    </row>
    <row r="13" ht="362" customHeight="1" spans="1:10">
      <c r="A13" s="50"/>
      <c r="B13" s="51"/>
      <c r="C13" s="29" t="s">
        <v>45</v>
      </c>
      <c r="D13" s="30" t="s">
        <v>46</v>
      </c>
      <c r="E13" s="54" t="s">
        <v>47</v>
      </c>
      <c r="F13" s="30" t="s">
        <v>48</v>
      </c>
      <c r="G13" s="52">
        <v>1</v>
      </c>
      <c r="H13" s="32">
        <v>1760</v>
      </c>
      <c r="I13" s="38">
        <f t="shared" si="1"/>
        <v>1760</v>
      </c>
      <c r="J13" s="109"/>
    </row>
    <row r="14" ht="27.75" customHeight="1" spans="1:10">
      <c r="A14" s="50"/>
      <c r="B14" s="51"/>
      <c r="C14" s="29" t="s">
        <v>49</v>
      </c>
      <c r="D14" s="30" t="s">
        <v>50</v>
      </c>
      <c r="E14" s="30"/>
      <c r="F14" s="30" t="s">
        <v>40</v>
      </c>
      <c r="G14" s="52">
        <f>G13*15</f>
        <v>15</v>
      </c>
      <c r="H14" s="32">
        <v>24</v>
      </c>
      <c r="I14" s="38">
        <f t="shared" si="1"/>
        <v>360</v>
      </c>
      <c r="J14" s="109" t="s">
        <v>51</v>
      </c>
    </row>
    <row r="15" ht="27.75" customHeight="1" spans="1:10">
      <c r="A15" s="50"/>
      <c r="B15" s="51"/>
      <c r="C15" s="55" t="s">
        <v>25</v>
      </c>
      <c r="D15" s="30" t="s">
        <v>26</v>
      </c>
      <c r="E15" s="30"/>
      <c r="F15" s="30" t="s">
        <v>31</v>
      </c>
      <c r="G15" s="30">
        <v>1</v>
      </c>
      <c r="H15" s="30">
        <v>750</v>
      </c>
      <c r="I15" s="34">
        <f t="shared" si="1"/>
        <v>750</v>
      </c>
      <c r="J15" s="109"/>
    </row>
    <row r="16" ht="391" customHeight="1" spans="1:10">
      <c r="A16" s="50"/>
      <c r="B16" s="51"/>
      <c r="C16" s="56" t="s">
        <v>52</v>
      </c>
      <c r="D16" s="57" t="s">
        <v>53</v>
      </c>
      <c r="E16" s="58" t="s">
        <v>54</v>
      </c>
      <c r="F16" s="57" t="s">
        <v>48</v>
      </c>
      <c r="G16" s="32">
        <v>1</v>
      </c>
      <c r="H16" s="57">
        <v>2600</v>
      </c>
      <c r="I16" s="34">
        <f t="shared" si="1"/>
        <v>2600</v>
      </c>
      <c r="J16" s="110" t="s">
        <v>55</v>
      </c>
    </row>
    <row r="17" ht="27.75" customHeight="1" spans="1:10">
      <c r="A17" s="59"/>
      <c r="B17" s="60"/>
      <c r="C17" s="61" t="s">
        <v>34</v>
      </c>
      <c r="D17" s="62"/>
      <c r="E17" s="62"/>
      <c r="F17" s="62"/>
      <c r="G17" s="62"/>
      <c r="H17" s="63"/>
      <c r="I17" s="106">
        <f>SUM(I10:I16)</f>
        <v>7136</v>
      </c>
      <c r="J17" s="107"/>
    </row>
    <row r="18" ht="140" customHeight="1" spans="1:10">
      <c r="A18" s="64">
        <v>3</v>
      </c>
      <c r="B18" s="28" t="s">
        <v>56</v>
      </c>
      <c r="C18" s="65" t="s">
        <v>57</v>
      </c>
      <c r="D18" s="28" t="s">
        <v>58</v>
      </c>
      <c r="E18" s="66" t="s">
        <v>59</v>
      </c>
      <c r="F18" s="28" t="s">
        <v>48</v>
      </c>
      <c r="G18" s="67">
        <v>1</v>
      </c>
      <c r="H18" s="67">
        <v>2200</v>
      </c>
      <c r="I18" s="28">
        <f>H18*G18</f>
        <v>2200</v>
      </c>
      <c r="J18" s="111"/>
    </row>
    <row r="19" s="9" customFormat="1" ht="27.95" customHeight="1" spans="1:10">
      <c r="A19" s="68"/>
      <c r="B19" s="34"/>
      <c r="C19" s="55" t="s">
        <v>25</v>
      </c>
      <c r="D19" s="30" t="s">
        <v>26</v>
      </c>
      <c r="E19" s="30"/>
      <c r="F19" s="30" t="s">
        <v>31</v>
      </c>
      <c r="G19" s="30">
        <v>1</v>
      </c>
      <c r="H19" s="30">
        <v>750</v>
      </c>
      <c r="I19" s="34">
        <f>H19*G19</f>
        <v>750</v>
      </c>
      <c r="J19" s="103"/>
    </row>
    <row r="20" s="9" customFormat="1" ht="27.75" customHeight="1" spans="1:10">
      <c r="A20" s="68"/>
      <c r="B20" s="34"/>
      <c r="C20" s="56" t="s">
        <v>52</v>
      </c>
      <c r="D20" s="57" t="s">
        <v>53</v>
      </c>
      <c r="E20" s="57"/>
      <c r="F20" s="57" t="s">
        <v>48</v>
      </c>
      <c r="G20" s="32">
        <f>G18</f>
        <v>1</v>
      </c>
      <c r="H20" s="57">
        <v>2600</v>
      </c>
      <c r="I20" s="34">
        <f>H20*G20</f>
        <v>2600</v>
      </c>
      <c r="J20" s="103"/>
    </row>
    <row r="21" s="9" customFormat="1" ht="27.95" customHeight="1" spans="1:10">
      <c r="A21" s="68"/>
      <c r="B21" s="34"/>
      <c r="C21" s="69" t="s">
        <v>29</v>
      </c>
      <c r="D21" s="57" t="s">
        <v>30</v>
      </c>
      <c r="E21" s="57"/>
      <c r="F21" s="70" t="s">
        <v>31</v>
      </c>
      <c r="G21" s="70">
        <f>G18</f>
        <v>1</v>
      </c>
      <c r="H21" s="57">
        <v>1350</v>
      </c>
      <c r="I21" s="34">
        <f>H21*G21</f>
        <v>1350</v>
      </c>
      <c r="J21" s="103"/>
    </row>
    <row r="22" ht="27.95" customHeight="1" spans="1:10">
      <c r="A22" s="68"/>
      <c r="B22" s="34"/>
      <c r="C22" s="69" t="s">
        <v>32</v>
      </c>
      <c r="D22" s="70" t="s">
        <v>33</v>
      </c>
      <c r="E22" s="70"/>
      <c r="F22" s="70" t="s">
        <v>18</v>
      </c>
      <c r="G22" s="70">
        <f>G18</f>
        <v>1</v>
      </c>
      <c r="H22" s="57">
        <v>650</v>
      </c>
      <c r="I22" s="34">
        <f>H22*G22</f>
        <v>650</v>
      </c>
      <c r="J22" s="112"/>
    </row>
    <row r="23" ht="27.95" customHeight="1" spans="1:10">
      <c r="A23" s="71"/>
      <c r="B23" s="38"/>
      <c r="C23" s="72" t="s">
        <v>34</v>
      </c>
      <c r="D23" s="72"/>
      <c r="E23" s="72"/>
      <c r="F23" s="72"/>
      <c r="G23" s="72"/>
      <c r="H23" s="72"/>
      <c r="I23" s="71">
        <f>SUM(I18:I22)</f>
        <v>7550</v>
      </c>
      <c r="J23" s="110"/>
    </row>
    <row r="24" ht="201" customHeight="1" spans="1:10">
      <c r="A24" s="17">
        <v>4</v>
      </c>
      <c r="B24" s="47" t="s">
        <v>60</v>
      </c>
      <c r="C24" s="73" t="s">
        <v>61</v>
      </c>
      <c r="D24" s="74" t="s">
        <v>62</v>
      </c>
      <c r="E24" s="75" t="s">
        <v>63</v>
      </c>
      <c r="F24" s="73" t="s">
        <v>48</v>
      </c>
      <c r="G24" s="73">
        <v>1</v>
      </c>
      <c r="H24" s="73">
        <v>1600</v>
      </c>
      <c r="I24" s="47">
        <f>H24*G24</f>
        <v>1600</v>
      </c>
      <c r="J24" s="100"/>
    </row>
    <row r="25" ht="27.95" customHeight="1" spans="1:10">
      <c r="A25" s="50"/>
      <c r="B25" s="51"/>
      <c r="C25" s="76" t="s">
        <v>25</v>
      </c>
      <c r="D25" s="76" t="s">
        <v>26</v>
      </c>
      <c r="E25" s="76"/>
      <c r="F25" s="76" t="s">
        <v>27</v>
      </c>
      <c r="G25" s="76">
        <v>1</v>
      </c>
      <c r="H25" s="76">
        <v>750</v>
      </c>
      <c r="I25" s="38">
        <f t="shared" ref="I25:I28" si="2">H25*G25</f>
        <v>750</v>
      </c>
      <c r="J25" s="110"/>
    </row>
    <row r="26" ht="27.95" customHeight="1" spans="1:10">
      <c r="A26" s="50"/>
      <c r="B26" s="51"/>
      <c r="C26" s="56" t="s">
        <v>52</v>
      </c>
      <c r="D26" s="57" t="s">
        <v>53</v>
      </c>
      <c r="E26" s="77"/>
      <c r="F26" s="76" t="s">
        <v>48</v>
      </c>
      <c r="G26" s="76">
        <v>1</v>
      </c>
      <c r="H26" s="76">
        <v>2600</v>
      </c>
      <c r="I26" s="38">
        <f t="shared" si="2"/>
        <v>2600</v>
      </c>
      <c r="J26" s="110"/>
    </row>
    <row r="27" ht="27.95" customHeight="1" spans="1:10">
      <c r="A27" s="50"/>
      <c r="B27" s="51"/>
      <c r="C27" s="69" t="s">
        <v>29</v>
      </c>
      <c r="D27" s="57" t="s">
        <v>30</v>
      </c>
      <c r="E27" s="77"/>
      <c r="F27" s="76" t="s">
        <v>31</v>
      </c>
      <c r="G27" s="76">
        <v>1</v>
      </c>
      <c r="H27" s="76">
        <v>1350</v>
      </c>
      <c r="I27" s="38">
        <f t="shared" si="2"/>
        <v>1350</v>
      </c>
      <c r="J27" s="110"/>
    </row>
    <row r="28" ht="27.95" customHeight="1" spans="1:10">
      <c r="A28" s="50"/>
      <c r="B28" s="51"/>
      <c r="C28" s="69" t="s">
        <v>32</v>
      </c>
      <c r="D28" s="70" t="s">
        <v>33</v>
      </c>
      <c r="E28" s="78"/>
      <c r="F28" s="76" t="s">
        <v>18</v>
      </c>
      <c r="G28" s="76">
        <v>1</v>
      </c>
      <c r="H28" s="76">
        <v>650</v>
      </c>
      <c r="I28" s="38">
        <f t="shared" si="2"/>
        <v>650</v>
      </c>
      <c r="J28" s="110"/>
    </row>
    <row r="29" ht="27.95" customHeight="1" spans="1:10">
      <c r="A29" s="59"/>
      <c r="B29" s="60"/>
      <c r="C29" s="79" t="s">
        <v>34</v>
      </c>
      <c r="D29" s="80"/>
      <c r="E29" s="80"/>
      <c r="F29" s="80"/>
      <c r="G29" s="80"/>
      <c r="H29" s="81"/>
      <c r="I29" s="106">
        <f>SUM(I24:I28)</f>
        <v>6950</v>
      </c>
      <c r="J29" s="113"/>
    </row>
    <row r="30" ht="270" customHeight="1" spans="1:10">
      <c r="A30" s="17">
        <v>5</v>
      </c>
      <c r="B30" s="47" t="s">
        <v>64</v>
      </c>
      <c r="C30" s="82" t="s">
        <v>65</v>
      </c>
      <c r="D30" s="83" t="s">
        <v>66</v>
      </c>
      <c r="E30" s="84" t="s">
        <v>67</v>
      </c>
      <c r="F30" s="30" t="s">
        <v>48</v>
      </c>
      <c r="G30" s="52">
        <v>1</v>
      </c>
      <c r="H30" s="32">
        <v>1245</v>
      </c>
      <c r="I30" s="38">
        <f t="shared" ref="I30:I35" si="3">H30*G30</f>
        <v>1245</v>
      </c>
      <c r="J30" s="100"/>
    </row>
    <row r="31" ht="27.95" customHeight="1" spans="1:10">
      <c r="A31" s="50"/>
      <c r="B31" s="51"/>
      <c r="C31" s="29" t="s">
        <v>49</v>
      </c>
      <c r="D31" s="30" t="s">
        <v>50</v>
      </c>
      <c r="E31" s="30"/>
      <c r="F31" s="30" t="s">
        <v>40</v>
      </c>
      <c r="G31" s="52">
        <f>G30*15</f>
        <v>15</v>
      </c>
      <c r="H31" s="32">
        <v>24</v>
      </c>
      <c r="I31" s="38">
        <f t="shared" si="3"/>
        <v>360</v>
      </c>
      <c r="J31" s="109" t="s">
        <v>51</v>
      </c>
    </row>
    <row r="32" ht="27.95" customHeight="1" spans="1:10">
      <c r="A32" s="50"/>
      <c r="B32" s="51"/>
      <c r="C32" s="55" t="s">
        <v>25</v>
      </c>
      <c r="D32" s="30" t="s">
        <v>26</v>
      </c>
      <c r="E32" s="30"/>
      <c r="F32" s="30" t="s">
        <v>31</v>
      </c>
      <c r="G32" s="30">
        <v>1</v>
      </c>
      <c r="H32" s="30">
        <v>750</v>
      </c>
      <c r="I32" s="34">
        <f t="shared" si="3"/>
        <v>750</v>
      </c>
      <c r="J32" s="110"/>
    </row>
    <row r="33" ht="27.95" customHeight="1" spans="1:10">
      <c r="A33" s="50"/>
      <c r="B33" s="51"/>
      <c r="C33" s="56" t="s">
        <v>52</v>
      </c>
      <c r="D33" s="57" t="s">
        <v>53</v>
      </c>
      <c r="E33" s="57"/>
      <c r="F33" s="57" t="s">
        <v>48</v>
      </c>
      <c r="G33" s="32">
        <v>1</v>
      </c>
      <c r="H33" s="57">
        <v>2600</v>
      </c>
      <c r="I33" s="34">
        <f t="shared" si="3"/>
        <v>2600</v>
      </c>
      <c r="J33" s="110"/>
    </row>
    <row r="34" ht="27.95" customHeight="1" spans="1:10">
      <c r="A34" s="50"/>
      <c r="B34" s="51"/>
      <c r="C34" s="69" t="s">
        <v>29</v>
      </c>
      <c r="D34" s="57" t="s">
        <v>30</v>
      </c>
      <c r="E34" s="77"/>
      <c r="F34" s="76" t="s">
        <v>31</v>
      </c>
      <c r="G34" s="76">
        <v>1</v>
      </c>
      <c r="H34" s="76">
        <v>1350</v>
      </c>
      <c r="I34" s="38">
        <f t="shared" si="3"/>
        <v>1350</v>
      </c>
      <c r="J34" s="110"/>
    </row>
    <row r="35" ht="27.95" customHeight="1" spans="1:10">
      <c r="A35" s="50"/>
      <c r="B35" s="51"/>
      <c r="C35" s="69" t="s">
        <v>32</v>
      </c>
      <c r="D35" s="70" t="s">
        <v>33</v>
      </c>
      <c r="E35" s="78"/>
      <c r="F35" s="76" t="s">
        <v>18</v>
      </c>
      <c r="G35" s="76">
        <v>1</v>
      </c>
      <c r="H35" s="76">
        <v>650</v>
      </c>
      <c r="I35" s="38">
        <f t="shared" si="3"/>
        <v>650</v>
      </c>
      <c r="J35" s="110"/>
    </row>
    <row r="36" ht="27.95" customHeight="1" spans="1:10">
      <c r="A36" s="59"/>
      <c r="B36" s="60"/>
      <c r="C36" s="79" t="s">
        <v>34</v>
      </c>
      <c r="D36" s="80"/>
      <c r="E36" s="80"/>
      <c r="F36" s="80"/>
      <c r="G36" s="80"/>
      <c r="H36" s="81"/>
      <c r="I36" s="106">
        <f>SUM(I30:I35)</f>
        <v>6955</v>
      </c>
      <c r="J36" s="113"/>
    </row>
    <row r="37" ht="291" customHeight="1" spans="1:10">
      <c r="A37" s="17">
        <v>6</v>
      </c>
      <c r="B37" s="47" t="s">
        <v>68</v>
      </c>
      <c r="C37" s="73" t="s">
        <v>69</v>
      </c>
      <c r="D37" s="74" t="s">
        <v>70</v>
      </c>
      <c r="E37" s="75" t="s">
        <v>71</v>
      </c>
      <c r="F37" s="73" t="s">
        <v>48</v>
      </c>
      <c r="G37" s="73">
        <v>1</v>
      </c>
      <c r="H37" s="73">
        <v>1000</v>
      </c>
      <c r="I37" s="47">
        <f>H37*G37</f>
        <v>1000</v>
      </c>
      <c r="J37" s="108" t="s">
        <v>72</v>
      </c>
    </row>
    <row r="38" ht="27.95" customHeight="1" spans="1:10">
      <c r="A38" s="50"/>
      <c r="B38" s="51"/>
      <c r="C38" s="76" t="s">
        <v>25</v>
      </c>
      <c r="D38" s="76" t="s">
        <v>26</v>
      </c>
      <c r="E38" s="76"/>
      <c r="F38" s="76" t="s">
        <v>31</v>
      </c>
      <c r="G38" s="76">
        <v>1</v>
      </c>
      <c r="H38" s="76">
        <v>750</v>
      </c>
      <c r="I38" s="38">
        <f t="shared" ref="I38:I41" si="4">H38*G38</f>
        <v>750</v>
      </c>
      <c r="J38" s="110"/>
    </row>
    <row r="39" ht="27.95" customHeight="1" spans="1:10">
      <c r="A39" s="50"/>
      <c r="B39" s="51"/>
      <c r="C39" s="56" t="s">
        <v>52</v>
      </c>
      <c r="D39" s="57" t="s">
        <v>53</v>
      </c>
      <c r="E39" s="77"/>
      <c r="F39" s="76" t="s">
        <v>48</v>
      </c>
      <c r="G39" s="76">
        <v>1</v>
      </c>
      <c r="H39" s="76">
        <v>2600</v>
      </c>
      <c r="I39" s="38">
        <f t="shared" si="4"/>
        <v>2600</v>
      </c>
      <c r="J39" s="110"/>
    </row>
    <row r="40" ht="27.95" customHeight="1" spans="1:10">
      <c r="A40" s="50"/>
      <c r="B40" s="51"/>
      <c r="C40" s="69" t="s">
        <v>29</v>
      </c>
      <c r="D40" s="57" t="s">
        <v>30</v>
      </c>
      <c r="E40" s="77"/>
      <c r="F40" s="76" t="s">
        <v>31</v>
      </c>
      <c r="G40" s="76">
        <v>1</v>
      </c>
      <c r="H40" s="76">
        <v>1350</v>
      </c>
      <c r="I40" s="38">
        <f t="shared" si="4"/>
        <v>1350</v>
      </c>
      <c r="J40" s="110"/>
    </row>
    <row r="41" ht="27.95" customHeight="1" spans="1:10">
      <c r="A41" s="50"/>
      <c r="B41" s="51"/>
      <c r="C41" s="69" t="s">
        <v>32</v>
      </c>
      <c r="D41" s="70" t="s">
        <v>33</v>
      </c>
      <c r="E41" s="78"/>
      <c r="F41" s="76" t="s">
        <v>18</v>
      </c>
      <c r="G41" s="76">
        <v>1</v>
      </c>
      <c r="H41" s="76">
        <v>650</v>
      </c>
      <c r="I41" s="38">
        <f t="shared" si="4"/>
        <v>650</v>
      </c>
      <c r="J41" s="110"/>
    </row>
    <row r="42" ht="27.95" customHeight="1" spans="1:10">
      <c r="A42" s="59"/>
      <c r="B42" s="60"/>
      <c r="C42" s="79" t="s">
        <v>34</v>
      </c>
      <c r="D42" s="80"/>
      <c r="E42" s="80"/>
      <c r="F42" s="80"/>
      <c r="G42" s="80"/>
      <c r="H42" s="81"/>
      <c r="I42" s="106"/>
      <c r="J42" s="113"/>
    </row>
    <row r="43" ht="166" customHeight="1" spans="1:10">
      <c r="A43" s="17">
        <v>7</v>
      </c>
      <c r="B43" s="47" t="s">
        <v>73</v>
      </c>
      <c r="C43" s="73" t="s">
        <v>74</v>
      </c>
      <c r="D43" s="74" t="s">
        <v>75</v>
      </c>
      <c r="E43" s="75" t="s">
        <v>76</v>
      </c>
      <c r="F43" s="73" t="s">
        <v>48</v>
      </c>
      <c r="G43" s="73">
        <v>1</v>
      </c>
      <c r="H43" s="73">
        <v>370</v>
      </c>
      <c r="I43" s="47">
        <f>H43*G43</f>
        <v>370</v>
      </c>
      <c r="J43" s="108"/>
    </row>
    <row r="44" ht="27.95" customHeight="1" spans="1:10">
      <c r="A44" s="50"/>
      <c r="B44" s="51"/>
      <c r="C44" s="76" t="s">
        <v>25</v>
      </c>
      <c r="D44" s="76" t="s">
        <v>26</v>
      </c>
      <c r="E44" s="76"/>
      <c r="F44" s="76" t="s">
        <v>31</v>
      </c>
      <c r="G44" s="76">
        <v>1</v>
      </c>
      <c r="H44" s="76">
        <v>750</v>
      </c>
      <c r="I44" s="38">
        <f t="shared" ref="I44:I47" si="5">H44*G44</f>
        <v>750</v>
      </c>
      <c r="J44" s="110"/>
    </row>
    <row r="45" ht="402" customHeight="1" spans="1:10">
      <c r="A45" s="50"/>
      <c r="B45" s="51"/>
      <c r="C45" s="56" t="s">
        <v>77</v>
      </c>
      <c r="D45" s="57" t="s">
        <v>78</v>
      </c>
      <c r="E45" s="85" t="s">
        <v>79</v>
      </c>
      <c r="F45" s="76" t="s">
        <v>48</v>
      </c>
      <c r="G45" s="76">
        <v>1</v>
      </c>
      <c r="H45" s="76">
        <v>4000</v>
      </c>
      <c r="I45" s="38">
        <f t="shared" si="5"/>
        <v>4000</v>
      </c>
      <c r="J45" s="110"/>
    </row>
    <row r="46" ht="27.95" customHeight="1" spans="1:10">
      <c r="A46" s="50"/>
      <c r="B46" s="51"/>
      <c r="C46" s="69" t="s">
        <v>29</v>
      </c>
      <c r="D46" s="57" t="s">
        <v>30</v>
      </c>
      <c r="E46" s="77"/>
      <c r="F46" s="76" t="s">
        <v>31</v>
      </c>
      <c r="G46" s="76">
        <v>1</v>
      </c>
      <c r="H46" s="76">
        <v>1350</v>
      </c>
      <c r="I46" s="38">
        <f t="shared" si="5"/>
        <v>1350</v>
      </c>
      <c r="J46" s="110"/>
    </row>
    <row r="47" ht="27.95" customHeight="1" spans="1:10">
      <c r="A47" s="50"/>
      <c r="B47" s="51"/>
      <c r="C47" s="69" t="s">
        <v>32</v>
      </c>
      <c r="D47" s="70" t="s">
        <v>33</v>
      </c>
      <c r="E47" s="78"/>
      <c r="F47" s="76" t="s">
        <v>18</v>
      </c>
      <c r="G47" s="76">
        <v>1</v>
      </c>
      <c r="H47" s="76">
        <v>650</v>
      </c>
      <c r="I47" s="38">
        <f t="shared" si="5"/>
        <v>650</v>
      </c>
      <c r="J47" s="110"/>
    </row>
    <row r="48" ht="27.95" customHeight="1" spans="1:10">
      <c r="A48" s="59"/>
      <c r="B48" s="60"/>
      <c r="C48" s="79"/>
      <c r="D48" s="80"/>
      <c r="E48" s="80"/>
      <c r="F48" s="80"/>
      <c r="G48" s="80"/>
      <c r="H48" s="81"/>
      <c r="I48" s="106"/>
      <c r="J48" s="113"/>
    </row>
    <row r="49" ht="296" customHeight="1" spans="1:10">
      <c r="A49" s="17">
        <v>8</v>
      </c>
      <c r="B49" s="47" t="s">
        <v>80</v>
      </c>
      <c r="C49" s="73" t="s">
        <v>81</v>
      </c>
      <c r="D49" s="74" t="s">
        <v>82</v>
      </c>
      <c r="E49" s="75" t="s">
        <v>83</v>
      </c>
      <c r="F49" s="73" t="s">
        <v>48</v>
      </c>
      <c r="G49" s="73">
        <v>1</v>
      </c>
      <c r="H49" s="73">
        <v>3600</v>
      </c>
      <c r="I49" s="47">
        <f>H49*G49</f>
        <v>3600</v>
      </c>
      <c r="J49" s="108"/>
    </row>
    <row r="50" ht="27.95" customHeight="1" spans="1:10">
      <c r="A50" s="50"/>
      <c r="B50" s="51"/>
      <c r="C50" s="86" t="s">
        <v>84</v>
      </c>
      <c r="D50" s="87" t="s">
        <v>85</v>
      </c>
      <c r="E50" s="87"/>
      <c r="F50" s="56" t="s">
        <v>31</v>
      </c>
      <c r="G50" s="56">
        <v>1</v>
      </c>
      <c r="H50" s="56">
        <v>0</v>
      </c>
      <c r="I50" s="34">
        <v>0</v>
      </c>
      <c r="J50" s="34" t="s">
        <v>86</v>
      </c>
    </row>
    <row r="51" ht="27.95" customHeight="1" spans="1:10">
      <c r="A51" s="50"/>
      <c r="B51" s="51"/>
      <c r="C51" s="76" t="s">
        <v>25</v>
      </c>
      <c r="D51" s="76" t="s">
        <v>26</v>
      </c>
      <c r="E51" s="76"/>
      <c r="F51" s="76" t="s">
        <v>31</v>
      </c>
      <c r="G51" s="76">
        <v>1</v>
      </c>
      <c r="H51" s="76">
        <v>750</v>
      </c>
      <c r="I51" s="38">
        <f t="shared" ref="I51:I54" si="6">H51*G51</f>
        <v>750</v>
      </c>
      <c r="J51" s="110"/>
    </row>
    <row r="52" ht="27.95" customHeight="1" spans="1:10">
      <c r="A52" s="50"/>
      <c r="B52" s="51"/>
      <c r="C52" s="56" t="s">
        <v>52</v>
      </c>
      <c r="D52" s="57" t="s">
        <v>53</v>
      </c>
      <c r="E52" s="77"/>
      <c r="F52" s="76" t="s">
        <v>48</v>
      </c>
      <c r="G52" s="76">
        <v>1</v>
      </c>
      <c r="H52" s="76">
        <v>2600</v>
      </c>
      <c r="I52" s="38">
        <f t="shared" si="6"/>
        <v>2600</v>
      </c>
      <c r="J52" s="110"/>
    </row>
    <row r="53" ht="27.95" customHeight="1" spans="1:10">
      <c r="A53" s="50"/>
      <c r="B53" s="51"/>
      <c r="C53" s="69" t="s">
        <v>29</v>
      </c>
      <c r="D53" s="57" t="s">
        <v>30</v>
      </c>
      <c r="E53" s="77"/>
      <c r="F53" s="76" t="s">
        <v>31</v>
      </c>
      <c r="G53" s="76">
        <v>1</v>
      </c>
      <c r="H53" s="76">
        <v>1350</v>
      </c>
      <c r="I53" s="38">
        <f t="shared" si="6"/>
        <v>1350</v>
      </c>
      <c r="J53" s="110"/>
    </row>
    <row r="54" ht="27.95" customHeight="1" spans="1:10">
      <c r="A54" s="50"/>
      <c r="B54" s="51"/>
      <c r="C54" s="69" t="s">
        <v>32</v>
      </c>
      <c r="D54" s="70" t="s">
        <v>33</v>
      </c>
      <c r="E54" s="78"/>
      <c r="F54" s="76" t="s">
        <v>18</v>
      </c>
      <c r="G54" s="76">
        <v>1</v>
      </c>
      <c r="H54" s="76">
        <v>650</v>
      </c>
      <c r="I54" s="38">
        <f t="shared" si="6"/>
        <v>650</v>
      </c>
      <c r="J54" s="110"/>
    </row>
    <row r="55" ht="27.95" customHeight="1" spans="1:10">
      <c r="A55" s="59"/>
      <c r="B55" s="60"/>
      <c r="C55" s="79" t="s">
        <v>34</v>
      </c>
      <c r="D55" s="80"/>
      <c r="E55" s="80"/>
      <c r="F55" s="80"/>
      <c r="G55" s="80"/>
      <c r="H55" s="81"/>
      <c r="I55" s="106">
        <f>SUM(I49:I54)</f>
        <v>8950</v>
      </c>
      <c r="J55" s="113"/>
    </row>
    <row r="56" ht="27.75" customHeight="1" spans="1:10">
      <c r="A56" s="88">
        <v>9</v>
      </c>
      <c r="B56" s="89" t="s">
        <v>87</v>
      </c>
      <c r="C56" s="90" t="s">
        <v>88</v>
      </c>
      <c r="D56" s="91" t="s">
        <v>89</v>
      </c>
      <c r="E56" s="91"/>
      <c r="F56" s="91" t="s">
        <v>18</v>
      </c>
      <c r="G56" s="91">
        <v>1</v>
      </c>
      <c r="H56" s="91">
        <v>3200</v>
      </c>
      <c r="I56" s="91">
        <f>H56*G56</f>
        <v>3200</v>
      </c>
      <c r="J56" s="114" t="s">
        <v>90</v>
      </c>
    </row>
    <row r="57" ht="27.75" customHeight="1" spans="1:10">
      <c r="A57" s="92"/>
      <c r="B57" s="93"/>
      <c r="C57" s="41" t="s">
        <v>91</v>
      </c>
      <c r="D57" s="40" t="s">
        <v>92</v>
      </c>
      <c r="E57" s="40"/>
      <c r="F57" s="40" t="s">
        <v>31</v>
      </c>
      <c r="G57" s="40">
        <v>1</v>
      </c>
      <c r="H57" s="40">
        <v>144</v>
      </c>
      <c r="I57" s="40">
        <f t="shared" ref="I57:I62" si="7">H57*G57</f>
        <v>144</v>
      </c>
      <c r="J57" s="115"/>
    </row>
    <row r="58" ht="27.75" customHeight="1" spans="1:10">
      <c r="A58" s="92"/>
      <c r="B58" s="93"/>
      <c r="C58" s="94" t="s">
        <v>93</v>
      </c>
      <c r="D58" s="40" t="s">
        <v>94</v>
      </c>
      <c r="E58" s="40"/>
      <c r="F58" s="40" t="s">
        <v>31</v>
      </c>
      <c r="G58" s="40">
        <v>1</v>
      </c>
      <c r="H58" s="40">
        <v>450</v>
      </c>
      <c r="I58" s="40">
        <f t="shared" si="7"/>
        <v>450</v>
      </c>
      <c r="J58" s="115"/>
    </row>
    <row r="59" ht="27.75" customHeight="1" spans="1:10">
      <c r="A59" s="92"/>
      <c r="B59" s="93"/>
      <c r="C59" s="95" t="s">
        <v>25</v>
      </c>
      <c r="D59" s="95" t="s">
        <v>26</v>
      </c>
      <c r="E59" s="95"/>
      <c r="F59" s="95" t="s">
        <v>27</v>
      </c>
      <c r="G59" s="95">
        <v>1</v>
      </c>
      <c r="H59" s="95">
        <v>750</v>
      </c>
      <c r="I59" s="40">
        <f t="shared" si="7"/>
        <v>750</v>
      </c>
      <c r="J59" s="115"/>
    </row>
    <row r="60" ht="27.75" customHeight="1" spans="1:10">
      <c r="A60" s="92"/>
      <c r="B60" s="93"/>
      <c r="C60" s="94" t="s">
        <v>95</v>
      </c>
      <c r="D60" s="40" t="s">
        <v>96</v>
      </c>
      <c r="E60" s="40"/>
      <c r="F60" s="40" t="s">
        <v>27</v>
      </c>
      <c r="G60" s="40">
        <f>G58</f>
        <v>1</v>
      </c>
      <c r="H60" s="40">
        <v>650</v>
      </c>
      <c r="I60" s="40">
        <f t="shared" si="7"/>
        <v>650</v>
      </c>
      <c r="J60" s="115" t="s">
        <v>97</v>
      </c>
    </row>
    <row r="61" ht="27.75" customHeight="1" spans="1:10">
      <c r="A61" s="92"/>
      <c r="B61" s="93"/>
      <c r="C61" s="41" t="s">
        <v>98</v>
      </c>
      <c r="D61" s="40" t="s">
        <v>26</v>
      </c>
      <c r="E61" s="40"/>
      <c r="F61" s="40" t="s">
        <v>18</v>
      </c>
      <c r="G61" s="40">
        <f>G57</f>
        <v>1</v>
      </c>
      <c r="H61" s="40">
        <v>255</v>
      </c>
      <c r="I61" s="40">
        <f t="shared" si="7"/>
        <v>255</v>
      </c>
      <c r="J61" s="115"/>
    </row>
    <row r="62" ht="27.75" customHeight="1" spans="1:10">
      <c r="A62" s="92"/>
      <c r="B62" s="93"/>
      <c r="C62" s="94" t="s">
        <v>99</v>
      </c>
      <c r="D62" s="40" t="s">
        <v>100</v>
      </c>
      <c r="E62" s="40"/>
      <c r="F62" s="40" t="s">
        <v>31</v>
      </c>
      <c r="G62" s="40">
        <f>G57</f>
        <v>1</v>
      </c>
      <c r="H62" s="40">
        <v>300</v>
      </c>
      <c r="I62" s="40">
        <f t="shared" si="7"/>
        <v>300</v>
      </c>
      <c r="J62" s="116"/>
    </row>
    <row r="63" ht="27.75" customHeight="1" spans="1:10">
      <c r="A63" s="92"/>
      <c r="B63" s="93"/>
      <c r="C63" s="96" t="s">
        <v>34</v>
      </c>
      <c r="D63" s="96"/>
      <c r="E63" s="96"/>
      <c r="F63" s="96"/>
      <c r="G63" s="96"/>
      <c r="H63" s="96"/>
      <c r="I63" s="96">
        <f>SUM(I56:I62)</f>
        <v>5749</v>
      </c>
      <c r="J63" s="117"/>
    </row>
    <row r="64" ht="27.75" customHeight="1" spans="1:10">
      <c r="A64" s="97">
        <v>10</v>
      </c>
      <c r="B64" s="91" t="s">
        <v>101</v>
      </c>
      <c r="C64" s="98" t="s">
        <v>102</v>
      </c>
      <c r="D64" s="98" t="s">
        <v>103</v>
      </c>
      <c r="E64" s="98"/>
      <c r="F64" s="90" t="s">
        <v>31</v>
      </c>
      <c r="G64" s="98">
        <v>1</v>
      </c>
      <c r="H64" s="98">
        <v>550</v>
      </c>
      <c r="I64" s="89">
        <f>H64*G64</f>
        <v>550</v>
      </c>
      <c r="J64" s="118" t="s">
        <v>104</v>
      </c>
    </row>
    <row r="65" ht="27.75" customHeight="1" spans="1:10">
      <c r="A65" s="119"/>
      <c r="B65" s="40"/>
      <c r="C65" s="41" t="s">
        <v>105</v>
      </c>
      <c r="D65" s="41" t="s">
        <v>106</v>
      </c>
      <c r="E65" s="41"/>
      <c r="F65" s="94" t="s">
        <v>31</v>
      </c>
      <c r="G65" s="41">
        <v>1</v>
      </c>
      <c r="H65" s="41">
        <v>342</v>
      </c>
      <c r="I65" s="40">
        <f t="shared" ref="I65:I71" si="8">H65*G65</f>
        <v>342</v>
      </c>
      <c r="J65" s="104"/>
    </row>
    <row r="66" ht="27.75" customHeight="1" spans="1:10">
      <c r="A66" s="119"/>
      <c r="B66" s="40"/>
      <c r="C66" s="41" t="s">
        <v>107</v>
      </c>
      <c r="D66" s="41" t="s">
        <v>108</v>
      </c>
      <c r="E66" s="41"/>
      <c r="F66" s="94" t="s">
        <v>31</v>
      </c>
      <c r="G66" s="41">
        <v>1</v>
      </c>
      <c r="H66" s="41">
        <v>70</v>
      </c>
      <c r="I66" s="40">
        <f t="shared" si="8"/>
        <v>70</v>
      </c>
      <c r="J66" s="104"/>
    </row>
    <row r="67" ht="27.75" customHeight="1" spans="1:10">
      <c r="A67" s="119"/>
      <c r="B67" s="40"/>
      <c r="C67" s="41" t="s">
        <v>109</v>
      </c>
      <c r="D67" s="41" t="s">
        <v>110</v>
      </c>
      <c r="E67" s="41"/>
      <c r="F67" s="94" t="s">
        <v>31</v>
      </c>
      <c r="G67" s="41">
        <v>1</v>
      </c>
      <c r="H67" s="41">
        <v>1450</v>
      </c>
      <c r="I67" s="40">
        <f t="shared" si="8"/>
        <v>1450</v>
      </c>
      <c r="J67" s="105"/>
    </row>
    <row r="68" ht="27.75" customHeight="1" spans="1:10">
      <c r="A68" s="119"/>
      <c r="B68" s="40"/>
      <c r="C68" s="41" t="s">
        <v>102</v>
      </c>
      <c r="D68" s="41" t="s">
        <v>111</v>
      </c>
      <c r="E68" s="41"/>
      <c r="F68" s="94" t="s">
        <v>31</v>
      </c>
      <c r="G68" s="41">
        <v>1</v>
      </c>
      <c r="H68" s="41">
        <v>1150</v>
      </c>
      <c r="I68" s="40">
        <f t="shared" si="8"/>
        <v>1150</v>
      </c>
      <c r="J68" s="154" t="s">
        <v>112</v>
      </c>
    </row>
    <row r="69" ht="27.75" customHeight="1" spans="1:10">
      <c r="A69" s="119"/>
      <c r="B69" s="40"/>
      <c r="C69" s="41" t="s">
        <v>105</v>
      </c>
      <c r="D69" s="41" t="s">
        <v>113</v>
      </c>
      <c r="E69" s="41"/>
      <c r="F69" s="94" t="s">
        <v>31</v>
      </c>
      <c r="G69" s="41">
        <v>1</v>
      </c>
      <c r="H69" s="41">
        <v>650</v>
      </c>
      <c r="I69" s="40">
        <f t="shared" si="8"/>
        <v>650</v>
      </c>
      <c r="J69" s="104"/>
    </row>
    <row r="70" ht="27.75" customHeight="1" spans="1:10">
      <c r="A70" s="119"/>
      <c r="B70" s="40"/>
      <c r="C70" s="41" t="s">
        <v>107</v>
      </c>
      <c r="D70" s="41" t="s">
        <v>114</v>
      </c>
      <c r="E70" s="41"/>
      <c r="F70" s="94" t="s">
        <v>31</v>
      </c>
      <c r="G70" s="41">
        <v>1</v>
      </c>
      <c r="H70" s="41">
        <v>85</v>
      </c>
      <c r="I70" s="40">
        <f t="shared" si="8"/>
        <v>85</v>
      </c>
      <c r="J70" s="104"/>
    </row>
    <row r="71" ht="27.75" customHeight="1" spans="1:10">
      <c r="A71" s="119"/>
      <c r="B71" s="40"/>
      <c r="C71" s="41" t="s">
        <v>109</v>
      </c>
      <c r="D71" s="41" t="s">
        <v>115</v>
      </c>
      <c r="E71" s="41"/>
      <c r="F71" s="94" t="s">
        <v>31</v>
      </c>
      <c r="G71" s="41">
        <v>1</v>
      </c>
      <c r="H71" s="41">
        <v>1850</v>
      </c>
      <c r="I71" s="40">
        <f t="shared" si="8"/>
        <v>1850</v>
      </c>
      <c r="J71" s="105"/>
    </row>
    <row r="72" ht="27.75" customHeight="1" spans="1:10">
      <c r="A72" s="120"/>
      <c r="B72" s="121"/>
      <c r="C72" s="122"/>
      <c r="D72" s="122"/>
      <c r="E72" s="122"/>
      <c r="F72" s="122"/>
      <c r="G72" s="122"/>
      <c r="H72" s="122"/>
      <c r="I72" s="122">
        <f>SUM(I64:I71)</f>
        <v>6147</v>
      </c>
      <c r="J72" s="155"/>
    </row>
    <row r="73" ht="27.75" customHeight="1" spans="1:10">
      <c r="A73" s="123">
        <v>11</v>
      </c>
      <c r="B73" s="124" t="s">
        <v>116</v>
      </c>
      <c r="C73" s="125" t="s">
        <v>117</v>
      </c>
      <c r="D73" s="126" t="s">
        <v>118</v>
      </c>
      <c r="E73" s="126"/>
      <c r="F73" s="126" t="s">
        <v>48</v>
      </c>
      <c r="G73" s="127">
        <v>1</v>
      </c>
      <c r="H73" s="28">
        <v>8000</v>
      </c>
      <c r="I73" s="28">
        <f t="shared" ref="I73:I79" si="9">H73*G73</f>
        <v>8000</v>
      </c>
      <c r="J73" s="156"/>
    </row>
    <row r="74" ht="27.75" customHeight="1" spans="1:10">
      <c r="A74" s="123"/>
      <c r="B74" s="124"/>
      <c r="C74" s="56" t="s">
        <v>119</v>
      </c>
      <c r="D74" s="57" t="s">
        <v>120</v>
      </c>
      <c r="E74" s="57"/>
      <c r="F74" s="57" t="s">
        <v>18</v>
      </c>
      <c r="G74" s="32">
        <v>1</v>
      </c>
      <c r="H74" s="34">
        <v>12000</v>
      </c>
      <c r="I74" s="34">
        <f t="shared" si="9"/>
        <v>12000</v>
      </c>
      <c r="J74" s="112"/>
    </row>
    <row r="75" ht="27.75" customHeight="1" spans="1:10">
      <c r="A75" s="123"/>
      <c r="B75" s="124"/>
      <c r="C75" s="56" t="s">
        <v>121</v>
      </c>
      <c r="D75" s="57" t="s">
        <v>33</v>
      </c>
      <c r="E75" s="57"/>
      <c r="F75" s="57" t="s">
        <v>122</v>
      </c>
      <c r="G75" s="32">
        <v>1</v>
      </c>
      <c r="H75" s="57">
        <v>4000</v>
      </c>
      <c r="I75" s="34">
        <f t="shared" si="9"/>
        <v>4000</v>
      </c>
      <c r="J75" s="112"/>
    </row>
    <row r="76" ht="27.75" customHeight="1" spans="1:10">
      <c r="A76" s="123"/>
      <c r="B76" s="124"/>
      <c r="C76" s="39" t="s">
        <v>123</v>
      </c>
      <c r="D76" s="128" t="s">
        <v>124</v>
      </c>
      <c r="E76" s="128"/>
      <c r="F76" s="128" t="s">
        <v>48</v>
      </c>
      <c r="G76" s="128">
        <v>1</v>
      </c>
      <c r="H76" s="41">
        <v>7000</v>
      </c>
      <c r="I76" s="40">
        <f t="shared" si="9"/>
        <v>7000</v>
      </c>
      <c r="J76" s="112"/>
    </row>
    <row r="77" ht="27.75" customHeight="1" spans="1:10">
      <c r="A77" s="123"/>
      <c r="B77" s="124"/>
      <c r="C77" s="39" t="s">
        <v>125</v>
      </c>
      <c r="D77" s="128" t="s">
        <v>126</v>
      </c>
      <c r="E77" s="128"/>
      <c r="F77" s="128" t="s">
        <v>48</v>
      </c>
      <c r="G77" s="128">
        <v>1</v>
      </c>
      <c r="H77" s="41">
        <v>600</v>
      </c>
      <c r="I77" s="40">
        <f t="shared" si="9"/>
        <v>600</v>
      </c>
      <c r="J77" s="112"/>
    </row>
    <row r="78" ht="27.75" customHeight="1" spans="1:10">
      <c r="A78" s="123"/>
      <c r="B78" s="124"/>
      <c r="C78" s="39" t="s">
        <v>127</v>
      </c>
      <c r="D78" s="128" t="s">
        <v>128</v>
      </c>
      <c r="E78" s="128"/>
      <c r="F78" s="128" t="s">
        <v>31</v>
      </c>
      <c r="G78" s="128">
        <f>G76</f>
        <v>1</v>
      </c>
      <c r="H78" s="41">
        <v>1000</v>
      </c>
      <c r="I78" s="40">
        <f t="shared" si="9"/>
        <v>1000</v>
      </c>
      <c r="J78" s="112"/>
    </row>
    <row r="79" ht="27.75" customHeight="1" spans="1:10">
      <c r="A79" s="123"/>
      <c r="B79" s="124"/>
      <c r="C79" s="94" t="s">
        <v>129</v>
      </c>
      <c r="D79" s="39" t="s">
        <v>130</v>
      </c>
      <c r="E79" s="39"/>
      <c r="F79" s="41" t="s">
        <v>31</v>
      </c>
      <c r="G79" s="41">
        <v>1</v>
      </c>
      <c r="H79" s="41">
        <v>80</v>
      </c>
      <c r="I79" s="40">
        <f t="shared" si="9"/>
        <v>80</v>
      </c>
      <c r="J79" s="112"/>
    </row>
    <row r="80" ht="27.75" customHeight="1" spans="1:10">
      <c r="A80" s="129"/>
      <c r="B80" s="130"/>
      <c r="C80" s="131" t="s">
        <v>34</v>
      </c>
      <c r="D80" s="132"/>
      <c r="E80" s="132"/>
      <c r="F80" s="132"/>
      <c r="G80" s="132"/>
      <c r="H80" s="133"/>
      <c r="I80" s="106">
        <f>SUM(I73:I79)</f>
        <v>32680</v>
      </c>
      <c r="J80" s="107"/>
    </row>
    <row r="81" ht="27.75" customHeight="1" spans="1:10">
      <c r="A81" s="134">
        <v>12</v>
      </c>
      <c r="B81" s="135" t="s">
        <v>131</v>
      </c>
      <c r="C81" s="136" t="s">
        <v>132</v>
      </c>
      <c r="D81" s="26" t="s">
        <v>133</v>
      </c>
      <c r="E81" s="26"/>
      <c r="F81" s="137" t="s">
        <v>31</v>
      </c>
      <c r="G81" s="137">
        <v>14</v>
      </c>
      <c r="H81" s="138"/>
      <c r="I81" s="22">
        <f>H81*G81</f>
        <v>0</v>
      </c>
      <c r="J81" s="157" t="s">
        <v>134</v>
      </c>
    </row>
    <row r="82" ht="27.75" customHeight="1" spans="1:10">
      <c r="A82" s="139"/>
      <c r="B82" s="57"/>
      <c r="C82" s="55" t="s">
        <v>135</v>
      </c>
      <c r="D82" s="70" t="s">
        <v>136</v>
      </c>
      <c r="E82" s="70"/>
      <c r="F82" s="53" t="s">
        <v>40</v>
      </c>
      <c r="G82" s="53">
        <f>G10*14</f>
        <v>14</v>
      </c>
      <c r="H82" s="140"/>
      <c r="I82" s="34">
        <f>H82*G82</f>
        <v>0</v>
      </c>
      <c r="J82" s="112" t="s">
        <v>134</v>
      </c>
    </row>
    <row r="83" ht="27.75" customHeight="1" spans="1:10">
      <c r="A83" s="139"/>
      <c r="B83" s="57"/>
      <c r="C83" s="141" t="s">
        <v>137</v>
      </c>
      <c r="D83" s="32" t="s">
        <v>138</v>
      </c>
      <c r="E83" s="32"/>
      <c r="F83" s="53" t="s">
        <v>122</v>
      </c>
      <c r="G83" s="53">
        <v>1</v>
      </c>
      <c r="H83" s="140"/>
      <c r="I83" s="34">
        <v>20000</v>
      </c>
      <c r="J83" s="112" t="s">
        <v>139</v>
      </c>
    </row>
    <row r="84" ht="27.75" customHeight="1" spans="1:10">
      <c r="A84" s="142"/>
      <c r="B84" s="77"/>
      <c r="C84" s="71" t="s">
        <v>34</v>
      </c>
      <c r="D84" s="71"/>
      <c r="E84" s="71"/>
      <c r="F84" s="71"/>
      <c r="G84" s="71"/>
      <c r="H84" s="71"/>
      <c r="I84" s="71">
        <f>SUM(I81:I83)</f>
        <v>20000</v>
      </c>
      <c r="J84" s="158"/>
    </row>
    <row r="85" ht="27.75" customHeight="1" spans="1:10">
      <c r="A85" s="143" t="s">
        <v>140</v>
      </c>
      <c r="B85" s="144"/>
      <c r="C85" s="144"/>
      <c r="D85" s="144"/>
      <c r="E85" s="144"/>
      <c r="F85" s="144"/>
      <c r="G85" s="144"/>
      <c r="H85" s="145"/>
      <c r="I85" s="159">
        <f>I84+I80+I72+I63+I29+I23+I17+I9</f>
        <v>113012</v>
      </c>
      <c r="J85" s="160"/>
    </row>
    <row r="86" ht="51" customHeight="1" spans="1:10">
      <c r="A86" s="146" t="s">
        <v>141</v>
      </c>
      <c r="B86" s="147"/>
      <c r="C86" s="147"/>
      <c r="D86" s="147"/>
      <c r="E86" s="147"/>
      <c r="F86" s="147"/>
      <c r="G86" s="147"/>
      <c r="H86" s="147"/>
      <c r="I86" s="147"/>
      <c r="J86" s="161"/>
    </row>
    <row r="87" customHeight="1" spans="1:10">
      <c r="A87" s="148" t="s">
        <v>142</v>
      </c>
      <c r="B87" s="149"/>
      <c r="C87" s="149"/>
      <c r="D87" s="149"/>
      <c r="E87" s="149"/>
      <c r="F87" s="149"/>
      <c r="G87" s="149"/>
      <c r="H87" s="149"/>
      <c r="I87" s="149"/>
      <c r="J87" s="162"/>
    </row>
    <row r="88" customHeight="1" spans="1:10">
      <c r="A88" s="150"/>
      <c r="B88" s="151"/>
      <c r="C88" s="151"/>
      <c r="D88" s="151"/>
      <c r="E88" s="151"/>
      <c r="F88" s="151"/>
      <c r="G88" s="151"/>
      <c r="H88" s="151"/>
      <c r="I88" s="151"/>
      <c r="J88" s="163"/>
    </row>
    <row r="89" customHeight="1" spans="1:10">
      <c r="A89" s="150"/>
      <c r="B89" s="151"/>
      <c r="C89" s="151"/>
      <c r="D89" s="151"/>
      <c r="E89" s="151"/>
      <c r="F89" s="151"/>
      <c r="G89" s="151"/>
      <c r="H89" s="151"/>
      <c r="I89" s="151"/>
      <c r="J89" s="163"/>
    </row>
    <row r="90" customHeight="1" spans="1:10">
      <c r="A90" s="152"/>
      <c r="B90" s="153"/>
      <c r="C90" s="153"/>
      <c r="D90" s="153"/>
      <c r="E90" s="153"/>
      <c r="F90" s="153"/>
      <c r="G90" s="153"/>
      <c r="H90" s="153"/>
      <c r="I90" s="153"/>
      <c r="J90" s="164"/>
    </row>
  </sheetData>
  <mergeCells count="43">
    <mergeCell ref="A1:J1"/>
    <mergeCell ref="C9:H9"/>
    <mergeCell ref="C17:H17"/>
    <mergeCell ref="C23:H23"/>
    <mergeCell ref="C29:H29"/>
    <mergeCell ref="C36:H36"/>
    <mergeCell ref="C42:H42"/>
    <mergeCell ref="C48:H48"/>
    <mergeCell ref="C55:H55"/>
    <mergeCell ref="C63:H63"/>
    <mergeCell ref="C80:H80"/>
    <mergeCell ref="C84:H84"/>
    <mergeCell ref="A85:H85"/>
    <mergeCell ref="A86:J86"/>
    <mergeCell ref="A3:A9"/>
    <mergeCell ref="A10:A17"/>
    <mergeCell ref="A18:A23"/>
    <mergeCell ref="A24:A29"/>
    <mergeCell ref="A30:A36"/>
    <mergeCell ref="A37:A42"/>
    <mergeCell ref="A43:A48"/>
    <mergeCell ref="A49:A55"/>
    <mergeCell ref="A56:A63"/>
    <mergeCell ref="A64:A72"/>
    <mergeCell ref="A73:A80"/>
    <mergeCell ref="A81:A84"/>
    <mergeCell ref="B3:B9"/>
    <mergeCell ref="B10:B17"/>
    <mergeCell ref="B18:B23"/>
    <mergeCell ref="B24:B29"/>
    <mergeCell ref="B30:B36"/>
    <mergeCell ref="B37:B42"/>
    <mergeCell ref="B43:B48"/>
    <mergeCell ref="B49:B55"/>
    <mergeCell ref="B56:B63"/>
    <mergeCell ref="B64:B72"/>
    <mergeCell ref="B73:B80"/>
    <mergeCell ref="B81:B84"/>
    <mergeCell ref="J3:J4"/>
    <mergeCell ref="J6:J8"/>
    <mergeCell ref="J64:J67"/>
    <mergeCell ref="J68:J71"/>
    <mergeCell ref="A87:J90"/>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topLeftCell="A11" workbookViewId="0">
      <selection activeCell="C27" sqref="C27"/>
    </sheetView>
  </sheetViews>
  <sheetFormatPr defaultColWidth="9" defaultRowHeight="13.5" outlineLevelCol="4"/>
  <cols>
    <col min="1" max="1" width="18" customWidth="1"/>
    <col min="2" max="2" width="28.25" customWidth="1"/>
    <col min="3" max="3" width="28.875" customWidth="1"/>
    <col min="4" max="4" width="11.875" customWidth="1"/>
    <col min="5" max="5" width="17.125" customWidth="1"/>
  </cols>
  <sheetData>
    <row r="1" ht="16.5" spans="1:3">
      <c r="A1" s="1" t="s">
        <v>143</v>
      </c>
      <c r="B1" s="2"/>
      <c r="C1" s="2"/>
    </row>
    <row r="2" ht="16.5" spans="1:3">
      <c r="A2" s="3" t="s">
        <v>144</v>
      </c>
      <c r="B2" s="3" t="s">
        <v>145</v>
      </c>
      <c r="C2" s="3" t="s">
        <v>146</v>
      </c>
    </row>
    <row r="3" ht="16.5" spans="1:3">
      <c r="A3" s="4">
        <v>1</v>
      </c>
      <c r="B3" s="4" t="s">
        <v>147</v>
      </c>
      <c r="C3" s="4" t="s">
        <v>148</v>
      </c>
    </row>
    <row r="4" ht="16.5" spans="1:3">
      <c r="A4" s="4">
        <v>2</v>
      </c>
      <c r="B4" s="4" t="s">
        <v>149</v>
      </c>
      <c r="C4" s="4" t="s">
        <v>150</v>
      </c>
    </row>
    <row r="5" ht="16.5" spans="1:3">
      <c r="A5" s="4">
        <v>3</v>
      </c>
      <c r="B5" s="4" t="s">
        <v>149</v>
      </c>
      <c r="C5" s="4" t="s">
        <v>151</v>
      </c>
    </row>
    <row r="6" ht="16.5" spans="1:3">
      <c r="A6" s="4">
        <v>4</v>
      </c>
      <c r="B6" s="4" t="s">
        <v>152</v>
      </c>
      <c r="C6" s="4" t="s">
        <v>153</v>
      </c>
    </row>
    <row r="9" ht="16.5" spans="1:5">
      <c r="A9" s="5" t="s">
        <v>154</v>
      </c>
      <c r="B9" s="6"/>
      <c r="C9" s="6"/>
      <c r="D9" s="6"/>
      <c r="E9" s="6"/>
    </row>
    <row r="10" ht="16.5" spans="1:5">
      <c r="A10" s="7" t="s">
        <v>144</v>
      </c>
      <c r="B10" s="7" t="s">
        <v>155</v>
      </c>
      <c r="C10" s="7" t="s">
        <v>156</v>
      </c>
      <c r="D10" s="7" t="s">
        <v>157</v>
      </c>
      <c r="E10" s="7" t="s">
        <v>158</v>
      </c>
    </row>
    <row r="11" ht="16.5" spans="1:5">
      <c r="A11" s="4">
        <v>1</v>
      </c>
      <c r="B11" s="4" t="s">
        <v>159</v>
      </c>
      <c r="C11" s="4" t="s">
        <v>160</v>
      </c>
      <c r="D11" s="8">
        <v>44438</v>
      </c>
      <c r="E11" s="8">
        <v>45533</v>
      </c>
    </row>
    <row r="12" ht="16.5" spans="1:5">
      <c r="A12" s="4">
        <v>2</v>
      </c>
      <c r="B12" s="4" t="s">
        <v>161</v>
      </c>
      <c r="C12" s="4" t="s">
        <v>162</v>
      </c>
      <c r="D12" s="8">
        <v>44438</v>
      </c>
      <c r="E12" s="8">
        <v>45533</v>
      </c>
    </row>
    <row r="13" ht="16.5" spans="1:5">
      <c r="A13" s="4">
        <v>3</v>
      </c>
      <c r="B13" s="4" t="s">
        <v>163</v>
      </c>
      <c r="C13" s="4" t="s">
        <v>164</v>
      </c>
      <c r="D13" s="8">
        <v>44438</v>
      </c>
      <c r="E13" s="8">
        <v>45533</v>
      </c>
    </row>
    <row r="14" ht="16.5" spans="1:5">
      <c r="A14" s="4">
        <v>4</v>
      </c>
      <c r="B14" s="4" t="s">
        <v>165</v>
      </c>
      <c r="C14" s="4" t="s">
        <v>166</v>
      </c>
      <c r="D14" s="8">
        <v>44438</v>
      </c>
      <c r="E14" s="8">
        <v>45533</v>
      </c>
    </row>
    <row r="15" ht="16.5" spans="1:5">
      <c r="A15" s="4">
        <v>5</v>
      </c>
      <c r="B15" s="4" t="s">
        <v>167</v>
      </c>
      <c r="C15" s="4" t="s">
        <v>168</v>
      </c>
      <c r="D15" s="8">
        <v>44438</v>
      </c>
      <c r="E15" s="8">
        <v>45533</v>
      </c>
    </row>
    <row r="16" ht="16.5" spans="1:5">
      <c r="A16" s="4">
        <v>6</v>
      </c>
      <c r="B16" s="4" t="s">
        <v>169</v>
      </c>
      <c r="C16" s="4" t="s">
        <v>170</v>
      </c>
      <c r="D16" s="8">
        <v>44438</v>
      </c>
      <c r="E16" s="8">
        <v>45533</v>
      </c>
    </row>
    <row r="17" ht="16.5" spans="1:5">
      <c r="A17" s="4">
        <v>7</v>
      </c>
      <c r="B17" s="4" t="s">
        <v>171</v>
      </c>
      <c r="C17" s="4" t="s">
        <v>172</v>
      </c>
      <c r="D17" s="8">
        <v>44438</v>
      </c>
      <c r="E17" s="8">
        <v>45533</v>
      </c>
    </row>
  </sheetData>
  <mergeCells count="2">
    <mergeCell ref="A1:C1"/>
    <mergeCell ref="A9:E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vt:lpstr>
      <vt:lpstr>企业资质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小萌神</cp:lastModifiedBy>
  <dcterms:created xsi:type="dcterms:W3CDTF">2021-05-20T09:35:00Z</dcterms:created>
  <dcterms:modified xsi:type="dcterms:W3CDTF">2023-06-21T12:42:59Z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7E4E72C64C874107AA559A6A57620D52</vt:lpwstr>
  </property>
  <property fmtid="{D5CDD505-2E9C-101B-9397-08002B2CF9AE}" pid="3" name="KSOProductBuildVer">
    <vt:lpwstr>2052-11.1.0.14309</vt:lpwstr>
  </property>
</Properties>
</file>